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3260" windowHeight="8550" tabRatio="598" firstSheet="11" activeTab="13"/>
  </bookViews>
  <sheets>
    <sheet name="User Data" sheetId="1" r:id="rId1"/>
    <sheet name="Monthly Cash Flows" sheetId="2" r:id="rId2"/>
    <sheet name="Administrative Expenses" sheetId="3" r:id="rId3"/>
    <sheet name="Health Benefit Charges Paid" sheetId="4" r:id="rId4"/>
    <sheet name="Audit Findings" sheetId="5" r:id="rId5"/>
    <sheet name="Prior Period Adjustments" sheetId="6" r:id="rId6"/>
    <sheet name="Summary Statement of Operations" sheetId="7" r:id="rId7"/>
    <sheet name="Status of Reserves" sheetId="8" r:id="rId8"/>
    <sheet name="Treasury Offset Activity" sheetId="9" r:id="rId9"/>
    <sheet name="Balance Sheet-Prior Year" sheetId="10" r:id="rId10"/>
    <sheet name="Balance Sheet" sheetId="11" r:id="rId11"/>
    <sheet name="Statement of Cash Flows" sheetId="12" r:id="rId12"/>
    <sheet name="Notes to Financial Statements" sheetId="13" r:id="rId13"/>
    <sheet name="Calculation Checks" sheetId="14" r:id="rId14"/>
    <sheet name="User Worksheet" sheetId="15" r:id="rId15"/>
  </sheets>
  <definedNames>
    <definedName name="Accrued_Charges___01">'Health Benefit Charges Paid'!$D$14:$D$25</definedName>
    <definedName name="Accrued_Charges___02">'Health Benefit Charges Paid'!$D$118:$D$129</definedName>
    <definedName name="Accrued_Charges___03">'Health Benefit Charges Paid'!$D$222:$D$233</definedName>
    <definedName name="Accrued_Charges___04">'Health Benefit Charges Paid'!$D$326:$D$337</definedName>
    <definedName name="Accrued_Charges___05">'Health Benefit Charges Paid'!$D$430:$D$441</definedName>
    <definedName name="Admin_Expense">'Monthly Cash Flows'!$E$44:$E$56</definedName>
    <definedName name="Amount___01">'Summary Statement of Operations'!$D$61:$D$80</definedName>
    <definedName name="Amount___02">'Summary Statement of Operations'!$D$84:$D$103</definedName>
    <definedName name="Amount___03">'Summary Statement of Operations'!$D$107:$D$126</definedName>
    <definedName name="Amount___04">'Summary Statement of Operations'!$D$130:$D$149</definedName>
    <definedName name="Amount___05">'Summary Statement of Operations'!$D$155:$D$174</definedName>
    <definedName name="Amount___06">'Summary Statement of Operations'!$D$178:$D$197</definedName>
    <definedName name="Amount___07">'Summary Statement of Operations'!$D$201:$D$220</definedName>
    <definedName name="Amount___08">'Summary Statement of Operations'!$D$224:$D$243</definedName>
    <definedName name="AMOUNT_ACCRUED___01">'Health Benefit Charges Paid'!$D$10:$D$11</definedName>
    <definedName name="AMOUNT_ACCRUED___02">'Health Benefit Charges Paid'!#REF!</definedName>
    <definedName name="AMOUNT_ACCRUED___03">'Health Benefit Charges Paid'!$D$114:$D$115</definedName>
    <definedName name="AMOUNT_ACCRUED___04">'Health Benefit Charges Paid'!#REF!</definedName>
    <definedName name="AMOUNT_ACCRUED___05">'Health Benefit Charges Paid'!$D$218:$D$219</definedName>
    <definedName name="AMOUNT_ACCRUED___06">'Health Benefit Charges Paid'!#REF!</definedName>
    <definedName name="AMOUNT_ACCRUED___07">'Health Benefit Charges Paid'!$D$322:$D$323</definedName>
    <definedName name="AMOUNT_ACCRUED___08">'Health Benefit Charges Paid'!#REF!</definedName>
    <definedName name="AMOUNT_ACCRUED___09">'Health Benefit Charges Paid'!$D$426:$D$427</definedName>
    <definedName name="AMOUNT_ACCRUED___10">'Health Benefit Charges Paid'!#REF!</definedName>
    <definedName name="AMOUNT_PAID___01">'Health Benefit Charges Paid'!$E$14:$E$26</definedName>
    <definedName name="AMOUNT_PAID___02">'Health Benefit Charges Paid'!$D$58:$D$108</definedName>
    <definedName name="AMOUNT_PAID___03">'Health Benefit Charges Paid'!$E$118:$E$130</definedName>
    <definedName name="AMOUNT_PAID___04">'Health Benefit Charges Paid'!$D$162:$D$212</definedName>
    <definedName name="AMOUNT_PAID___05">'Health Benefit Charges Paid'!$E$222:$E$234</definedName>
    <definedName name="AMOUNT_PAID___06">'Health Benefit Charges Paid'!$D$266:$D$316</definedName>
    <definedName name="AMOUNT_PAID___07">'Health Benefit Charges Paid'!$E$326:$E$338</definedName>
    <definedName name="AMOUNT_PAID___08">'Health Benefit Charges Paid'!$D$370:$D$420</definedName>
    <definedName name="AMOUNT_PAID___09">'Health Benefit Charges Paid'!$E$430:$E$442</definedName>
    <definedName name="AMOUNT_PAID___10">'Health Benefit Charges Paid'!$D$474:$D$524</definedName>
    <definedName name="Audit_Number">'Audit Findings'!$C$12:$C$31</definedName>
    <definedName name="Basis_for_Allocation___00">'Administrative Expenses'!$I$10:$I$37</definedName>
    <definedName name="Basis_for_Allocation___01">'Administrative Expenses'!$I$52:$I$71</definedName>
    <definedName name="Basis_for_Allocation___02">'Administrative Expenses'!$I$76:$I$95</definedName>
    <definedName name="Basis_for_Allocation___03">'Administrative Expenses'!$I$101:$I$120</definedName>
    <definedName name="Basis_for_Allocation___04">'Administrative Expenses'!$I$126:$I$145</definedName>
    <definedName name="carrierCity">'User Data'!$D$9</definedName>
    <definedName name="carrierContact">'User Data'!$D$12</definedName>
    <definedName name="carrierEmail">'User Data'!$D$13</definedName>
    <definedName name="carrierName">'User Data'!$D$4</definedName>
    <definedName name="carrierPhone">'User Data'!$D$11</definedName>
    <definedName name="carrierState">'User Data'!$D$10</definedName>
    <definedName name="carrierStreet1">'User Data'!$D$7</definedName>
    <definedName name="carrierStreet2">'User Data'!$D$8</definedName>
    <definedName name="cash">'Monthly Cash Flows'!$E$9:$E$22</definedName>
    <definedName name="cashFlow">'Monthly Cash Flows'!$D$10:$D$21</definedName>
    <definedName name="category___01">'User Data'!$D$3</definedName>
    <definedName name="category___02">'Monthly Cash Flows'!$E$2</definedName>
    <definedName name="category___03">'Administrative Expenses'!$F$3</definedName>
    <definedName name="category___04">'Administrative Expenses'!$D$48</definedName>
    <definedName name="category___04a">'Administrative Expenses'!$D$148</definedName>
    <definedName name="category___05">'Health Benefit Charges Paid'!$E$3</definedName>
    <definedName name="category___06">'Audit Findings'!$E$3</definedName>
    <definedName name="category___07">'Prior Period Adjustments'!$D$3</definedName>
    <definedName name="category___08">'Summary Statement of Operations'!$D$2</definedName>
    <definedName name="Category___09">'Summary Statement of Operations'!$C$58</definedName>
    <definedName name="Category___09a">'Summary Statement of Operations'!$C$152</definedName>
    <definedName name="category___10">'Status of Reserves'!$D$3</definedName>
    <definedName name="category___10a">'Treasury Offset Activity'!$C$3</definedName>
    <definedName name="category___11">'Balance Sheet-Prior Year'!$D$2</definedName>
    <definedName name="category___12">'Balance Sheet'!$D$2</definedName>
    <definedName name="category___13">'Statement of Cash Flows'!$C$2</definedName>
    <definedName name="category___14">'Notes to Financial Statements'!$C$2</definedName>
    <definedName name="category___15">'Calculation Checks'!$C$3</definedName>
    <definedName name="Claims_Paid">'Monthly Cash Flows'!$D$44:$D$56</definedName>
    <definedName name="Consolidated___01">'Administrative Expenses'!$D$10:$D$46</definedName>
    <definedName name="Consolidated___02">'Administrative Expenses'!$D$151:$D$179</definedName>
    <definedName name="Consolidated___03">'Summary Statement of Operations'!$D$10:$D$55</definedName>
    <definedName name="Consolidated___04">'Status of Reserves'!$D$10:$D$39</definedName>
    <definedName name="DayEndNumber">'User Data'!#REF!</definedName>
    <definedName name="Description___01">'Summary Statement of Operations'!$C$61:$C$80</definedName>
    <definedName name="Description___02">'Summary Statement of Operations'!$C$84:$C$103</definedName>
    <definedName name="Description___03">'Summary Statement of Operations'!$C$107:$C$126</definedName>
    <definedName name="Description___04">'Summary Statement of Operations'!$C$130:$C$149</definedName>
    <definedName name="Description___05">'Summary Statement of Operations'!$C$155:$C$174</definedName>
    <definedName name="Description___06">'Summary Statement of Operations'!$C$178:$C$197</definedName>
    <definedName name="Description___07">'Summary Statement of Operations'!$C$201:$C$220</definedName>
    <definedName name="Description___08">'Summary Statement of Operations'!$C$224:$C$243</definedName>
    <definedName name="Difference">'Calculation Checks'!$E$8:$E$13</definedName>
    <definedName name="DOD_High___01">'Administrative Expenses'!$G$10:$G$46</definedName>
    <definedName name="DOD_High___02">'Administrative Expenses'!$G$151:$G$179</definedName>
    <definedName name="DOD_High___03">'Summary Statement of Operations'!$G$10:$G$55</definedName>
    <definedName name="DOD_High___04">'Status of Reserves'!$G$10:$G$39</definedName>
    <definedName name="DOD_Standard___01">'Administrative Expenses'!$H$10:$H$46</definedName>
    <definedName name="DOD_Standard___02">'Administrative Expenses'!$H$151:$H$179</definedName>
    <definedName name="DOD_Standard___03">'Summary Statement of Operations'!$H$10:$H$55</definedName>
    <definedName name="DOD_Standard___04">'Status of Reserves'!$H$10:$H$39</definedName>
    <definedName name="Dollar_Amount___01">'Audit Findings'!$D$12:$D$33</definedName>
    <definedName name="Dollar_Amount___02">'Prior Period Adjustments'!$C$13:$C$24</definedName>
    <definedName name="Dollar_Amount___03">'Prior Period Adjustments'!$C$31:$C$42</definedName>
    <definedName name="Dollar_Amount___04">'Prior Period Adjustments'!$C$49:$C$60</definedName>
    <definedName name="Dollar_Amount___05">'Prior Period Adjustments'!$C$67:$C$78</definedName>
    <definedName name="Dollar_Amount___06">'Balance Sheet-Prior Year'!$D$9:$D$66</definedName>
    <definedName name="Dollar_Amount___07">'Balance Sheet'!$D$12:$D$68</definedName>
    <definedName name="Dollar_Amount___08">'Balance Sheet'!$D$75:$D$130</definedName>
    <definedName name="Dollar_Amount___09">'Balance Sheet'!$D$137:$D$192</definedName>
    <definedName name="Dollar_Amount___10">'Balance Sheet'!$D$199:$D$254</definedName>
    <definedName name="Dollar_Amount___11">'Balance Sheet'!$D$261:$D$316</definedName>
    <definedName name="Dollar_Amount___12">'Balance Sheet'!$D$323:$D$378</definedName>
    <definedName name="Dollar_Amount___13">'Balance Sheet'!$D$385:$D$441</definedName>
    <definedName name="Dollar_Amount___14">'Statement of Cash Flows'!$D$10:$D$49</definedName>
    <definedName name="Explain___01">'Administrative Expenses'!$I$158:$I$177</definedName>
    <definedName name="Explain___02">'Prior Period Adjustments'!$E$13:$E$22</definedName>
    <definedName name="Explain___03">'Prior Period Adjustments'!$E$31:$E$40</definedName>
    <definedName name="Explain___04">'Prior Period Adjustments'!$E$49:$E$58</definedName>
    <definedName name="Explain___05">'Prior Period Adjustments'!$E$67:$E$76</definedName>
    <definedName name="Explain___06">'Balance Sheet-Prior Year'!$E$16:$E$35</definedName>
    <definedName name="Explain___07">'Balance Sheet-Prior Year'!$E$45:$E$64</definedName>
    <definedName name="Explain___08">'Balance Sheet'!$E$81:$E$100</definedName>
    <definedName name="Explain___09">'Balance Sheet'!$E$109:$E$128</definedName>
    <definedName name="Explain___10">'Balance Sheet'!$E$143:$E$162</definedName>
    <definedName name="Explain___11">'Balance Sheet'!$E$171:$E$190</definedName>
    <definedName name="Explain___12">'Balance Sheet'!$E$205:$E$224</definedName>
    <definedName name="Explain___13">'Balance Sheet'!$E$233:$E$252</definedName>
    <definedName name="Explain___14">'Balance Sheet'!$E$267:$E$286</definedName>
    <definedName name="Explain___15">'Balance Sheet'!$E$295:$E$314</definedName>
    <definedName name="Explain___16">'Balance Sheet'!$E$329:$E$348</definedName>
    <definedName name="Explain___17">'Balance Sheet'!$E$357:$E$376</definedName>
    <definedName name="Explain___18">'Balance Sheet'!$E$391:$E$410</definedName>
    <definedName name="Explain___19">'Balance Sheet'!$E$420:$E$439</definedName>
    <definedName name="Explain___20">'Calculation Checks'!$G$8:$G$13</definedName>
    <definedName name="Explain_Assumptions___01">'Health Benefit Charges Paid'!#REF!</definedName>
    <definedName name="Explain_Assumptions___02">'Health Benefit Charges Paid'!#REF!</definedName>
    <definedName name="Explain_Assumptions___03">'Health Benefit Charges Paid'!#REF!</definedName>
    <definedName name="Explain_Assumptions___04">'Health Benefit Charges Paid'!#REF!</definedName>
    <definedName name="Explain_Sources">'Monthly Cash Flows'!$H$26:$H$37</definedName>
    <definedName name="Explain_Uses">'Monthly Cash Flows'!$H$44:$H$55</definedName>
    <definedName name="FEHBCode">'User Data'!$D$5</definedName>
    <definedName name="FEHBP_Expense___01">'Administrative Expenses'!$E$52:$E$71</definedName>
    <definedName name="FEHBP_Expense___02">'Administrative Expenses'!$E$76:$E$95</definedName>
    <definedName name="FEHBP_Expense___03">'Administrative Expenses'!$E$101:$E$120</definedName>
    <definedName name="FEHBP_Expense___04">'Administrative Expenses'!$E$126:$E$145</definedName>
    <definedName name="FEHBP_Percent___01">'Administrative Expenses'!$H$52:$H$71</definedName>
    <definedName name="FEHBP_Percent___02">'Administrative Expenses'!$H$76:$H$95</definedName>
    <definedName name="FEHBP_Percent___03">'Administrative Expenses'!$H$101:$H$120</definedName>
    <definedName name="FEHBP_Percent___04">'Administrative Expenses'!$H$126:$H$145</definedName>
    <definedName name="FEHBSubcode">'User Data'!$D$6</definedName>
    <definedName name="Finding">'Audit Findings'!$F$12:$F$31</definedName>
    <definedName name="High_Option___01">'Administrative Expenses'!$E$10:$E$46</definedName>
    <definedName name="High_Option___02">'Administrative Expenses'!$E$151:$E$179</definedName>
    <definedName name="High_Option___03">'Summary Statement of Operations'!$E$10:$E$55</definedName>
    <definedName name="High_Option___04">'Status of Reserves'!$E$10:$E$39</definedName>
    <definedName name="Investment_Income">'Monthly Cash Flows'!$E$26:$E$38</definedName>
    <definedName name="Investment_Purchases">'Monthly Cash Flows'!$F$44:$F$56</definedName>
    <definedName name="Investment_Sales">'Monthly Cash Flows'!$F$26:$F$38</definedName>
    <definedName name="Item___01">'Administrative Expenses'!$C$52:$C$71</definedName>
    <definedName name="Item___02">'Administrative Expenses'!$C$76:$C$95</definedName>
    <definedName name="Item___03">'Administrative Expenses'!$C$101:$C$120</definedName>
    <definedName name="Item___04">'Administrative Expenses'!$C$126:$C$145</definedName>
    <definedName name="LOC_Drawdowns">'Monthly Cash Flows'!$D$26:$D$38</definedName>
    <definedName name="MonthEndNumber">'User Data'!$C$18</definedName>
    <definedName name="Notes___01">'Monthly Cash Flows'!$H$60:$H$69</definedName>
    <definedName name="Notes___02">'Administrative Expenses'!$I$184:$I$193</definedName>
    <definedName name="Notes___03">'Health Benefit Charges Paid'!$C$529:$C$538</definedName>
    <definedName name="Notes___04">'Audit Findings'!$F$37:$F$46</definedName>
    <definedName name="Notes___05">'Prior Period Adjustments'!$E$80:$E$89</definedName>
    <definedName name="Notes___06">'Summary Statement of Operations'!$C$247:$C$256</definedName>
    <definedName name="Notes___07">'Status of Reserves'!$C$44:$C$53</definedName>
    <definedName name="Notes___08">'Balance Sheet-Prior Year'!$E$70:$E$79</definedName>
    <definedName name="Notes___09">'Balance Sheet'!$C$445:$C$454</definedName>
    <definedName name="Notes___10">'Statement of Cash Flows'!$C$52:$C$61</definedName>
    <definedName name="Notes___11">'Notes to Financial Statements'!$C$30:$C$39</definedName>
    <definedName name="Notes___11a">'Notes to Financial Statements'!$C$8:$C$27</definedName>
    <definedName name="Notes___12">'Calculation Checks'!$C$16:$C$25</definedName>
    <definedName name="option___01">'Monthly Cash Flows'!$E$4</definedName>
    <definedName name="option___02">'Administrative Expenses'!$D$50</definedName>
    <definedName name="option___03">'Administrative Expenses'!$D$74</definedName>
    <definedName name="option___04">'Administrative Expenses'!$D$99</definedName>
    <definedName name="option___05">'Administrative Expenses'!$D$124</definedName>
    <definedName name="option___06">'Health Benefit Charges Paid'!$E$8</definedName>
    <definedName name="option___07">'Health Benefit Charges Paid'!$E$112</definedName>
    <definedName name="option___08">'Health Benefit Charges Paid'!$E$216</definedName>
    <definedName name="option___09">'Health Benefit Charges Paid'!$E$320</definedName>
    <definedName name="option___10">'Health Benefit Charges Paid'!$E$424</definedName>
    <definedName name="option___11">'Audit Findings'!$E$5</definedName>
    <definedName name="option___12">'Prior Period Adjustments'!$E$10</definedName>
    <definedName name="option___13">'Prior Period Adjustments'!$E$28</definedName>
    <definedName name="option___14">'Prior Period Adjustments'!$E$46</definedName>
    <definedName name="option___15">'Prior Period Adjustments'!$E$64</definedName>
    <definedName name="option___16">'Summary Statement of Operations'!$D$59</definedName>
    <definedName name="option___17">'Summary Statement of Operations'!$D$82</definedName>
    <definedName name="option___18">'Summary Statement of Operations'!$D$105</definedName>
    <definedName name="option___19">'Summary Statement of Operations'!$D$128</definedName>
    <definedName name="option___20">'Summary Statement of Operations'!$D$153</definedName>
    <definedName name="option___21">'Summary Statement of Operations'!$D$176</definedName>
    <definedName name="option___22">'Summary Statement of Operations'!$D$199</definedName>
    <definedName name="option___23">'Summary Statement of Operations'!$D$222</definedName>
    <definedName name="option___24">'Balance Sheet-Prior Year'!$D$4</definedName>
    <definedName name="option___25">'Balance Sheet'!$D$8</definedName>
    <definedName name="option___26">'Balance Sheet'!$D$72</definedName>
    <definedName name="option___27">'Balance Sheet'!$D$134</definedName>
    <definedName name="option___28">'Balance Sheet'!$D$196</definedName>
    <definedName name="option___29">'Balance Sheet'!$D$258</definedName>
    <definedName name="option___30">'Balance Sheet'!$D$320</definedName>
    <definedName name="option___31">'Balance Sheet'!$D$382</definedName>
    <definedName name="option___32">'Statement of Cash Flows'!$C$7</definedName>
    <definedName name="option___33">'Notes to Financial Statements'!$C$4</definedName>
    <definedName name="option___34">'Calculation Checks'!$C$4</definedName>
    <definedName name="Other___01">'Administrative Expenses'!$C$158:$C$177</definedName>
    <definedName name="Other___02">'Health Benefit Charges Paid'!$C$139:$C$158</definedName>
    <definedName name="Other___03">'Health Benefit Charges Paid'!$C$166:$C$185</definedName>
    <definedName name="Other___04">'Health Benefit Charges Paid'!$C$192:$C$211</definedName>
    <definedName name="Other___05">'Health Benefit Charges Paid'!$C$243:$C$262</definedName>
    <definedName name="Other___06">'Health Benefit Charges Paid'!$C$270:$C$289</definedName>
    <definedName name="Other___07">'Health Benefit Charges Paid'!$C$296:$C$315</definedName>
    <definedName name="Other___08">'Health Benefit Charges Paid'!$C$347:$C$366</definedName>
    <definedName name="Other___09">'Health Benefit Charges Paid'!$C$374:$C$393</definedName>
    <definedName name="Other___10">'Health Benefit Charges Paid'!$C$400:$C$419</definedName>
    <definedName name="Other___11">'Health Benefit Charges Paid'!$C$451:$C$470</definedName>
    <definedName name="Other___12">'Health Benefit Charges Paid'!$C$478:$C$497</definedName>
    <definedName name="Other___13">'Health Benefit Charges Paid'!$C$504:$C$523</definedName>
    <definedName name="Other_Accrued_Liabilities___01">'Balance Sheet-Prior Year'!$C$45:$C$64</definedName>
    <definedName name="Other_Accrued_Liabilities___02">'Balance Sheet'!$C$109:$C$128</definedName>
    <definedName name="Other_Accrued_Liabilities___03">'Balance Sheet'!$C$171:$C$190</definedName>
    <definedName name="Other_Accrued_Liabilities___04">'Balance Sheet'!$C$233:$C$252</definedName>
    <definedName name="Other_Accrued_Liabilities___05">'Balance Sheet'!$C$295:$C$314</definedName>
    <definedName name="Other_Accrued_Liabilities___06">'Balance Sheet'!$C$357:$C$376</definedName>
    <definedName name="Other_Accrued_Liabilities___07">'Balance Sheet'!$C$420:$C$439</definedName>
    <definedName name="Other_Assets___01">'Balance Sheet-Prior Year'!$C$16:$C$35</definedName>
    <definedName name="Other_Assets___02">'Balance Sheet'!$C$81:$C$100</definedName>
    <definedName name="Other_Assets___03">'Balance Sheet'!$C$143:$C$162</definedName>
    <definedName name="Other_Assets___04">'Balance Sheet'!$C$205:$C$224</definedName>
    <definedName name="Other_Assets___05">'Balance Sheet'!$C$267:$C$286</definedName>
    <definedName name="Other_Assets___06">'Balance Sheet'!$C$329:$C$348</definedName>
    <definedName name="Other_Assets___07">'Balance Sheet'!$C$391:$C$410</definedName>
    <definedName name="Other_Sources">'Monthly Cash Flows'!$G$26:$G$38</definedName>
    <definedName name="Other_Uses">'Monthly Cash Flows'!$G$44:$G$56</definedName>
    <definedName name="PCT_Difference">'Calculation Checks'!$F$8:$F$13</definedName>
    <definedName name="Plan_Total_Expense___01">'Administrative Expenses'!$D$52:$D$71</definedName>
    <definedName name="Plan_Total_Expense___02">'Administrative Expenses'!$D$76:$D$95</definedName>
    <definedName name="Plan_Total_Expense___03">'Administrative Expenses'!$D$101:$D$120</definedName>
    <definedName name="Plan_Total_Expense___04">'Administrative Expenses'!$D$126:$D$145</definedName>
    <definedName name="_xlnm.Print_Titles" localSheetId="2">'Administrative Expenses'!$3:$6</definedName>
    <definedName name="_xlnm.Print_Titles" localSheetId="10">'Balance Sheet'!$2:$5</definedName>
    <definedName name="_xlnm.Print_Titles" localSheetId="9">'Balance Sheet-Prior Year'!$2:$5</definedName>
    <definedName name="_xlnm.Print_Titles" localSheetId="3">'Health Benefit Charges Paid'!$2:$6</definedName>
    <definedName name="_xlnm.Print_Titles" localSheetId="1">'Monthly Cash Flows'!$2:$6</definedName>
    <definedName name="_xlnm.Print_Titles" localSheetId="5">'Prior Period Adjustments'!$2:$7</definedName>
    <definedName name="_xlnm.Print_Titles" localSheetId="11">'Statement of Cash Flows'!$2:$5</definedName>
    <definedName name="_xlnm.Print_Titles" localSheetId="7">'Status of Reserves'!$2:$6</definedName>
    <definedName name="_xlnm.Print_Titles" localSheetId="6">'Summary Statement of Operations'!$3:$6</definedName>
    <definedName name="ROWTOTAL_01">'Monthly Cash Flows'!$C$38</definedName>
    <definedName name="ROWTOTAL_02">'Monthly Cash Flows'!$C$56</definedName>
    <definedName name="Standard_Option___01">'Administrative Expenses'!$F$10:$F$46</definedName>
    <definedName name="Standard_Option___02">'Administrative Expenses'!$F$151:$F$179</definedName>
    <definedName name="Standard_Option___03">'Summary Statement of Operations'!$F$10:$F$55</definedName>
    <definedName name="Standard_Option___04">'Status of Reserves'!$F$10:$F$39</definedName>
    <definedName name="Status">'Calculation Checks'!$D$8:$D$13</definedName>
    <definedName name="subcategory___01">'Monthly Cash Flows'!$G$24</definedName>
    <definedName name="subcategory___02">'Monthly Cash Flows'!$G$42</definedName>
    <definedName name="subcategory___03">'Monthly Cash Flows'!$H$59</definedName>
    <definedName name="subcategory___04">'Administrative Expenses'!$I$183</definedName>
    <definedName name="subcategory___05">'Health Benefit Charges Paid'!$C$9</definedName>
    <definedName name="subcategory___06">'Health Benefit Charges Paid'!$C$30</definedName>
    <definedName name="subcategory___07">'Health Benefit Charges Paid'!$C$57</definedName>
    <definedName name="subcategory___08">'Health Benefit Charges Paid'!$C$84</definedName>
    <definedName name="subcategory___09">'Health Benefit Charges Paid'!#REF!</definedName>
    <definedName name="subcategory___10">'Health Benefit Charges Paid'!$C$113</definedName>
    <definedName name="subcategory___11">'Health Benefit Charges Paid'!$C$134</definedName>
    <definedName name="subcategory___12">'Health Benefit Charges Paid'!$C$161</definedName>
    <definedName name="subcategory___13">'Health Benefit Charges Paid'!$C$188</definedName>
    <definedName name="subcategory___14">'Health Benefit Charges Paid'!#REF!</definedName>
    <definedName name="subcategory___15">'Health Benefit Charges Paid'!$C$217</definedName>
    <definedName name="subcategory___16">'Health Benefit Charges Paid'!$C$238</definedName>
    <definedName name="subcategory___17">'Health Benefit Charges Paid'!$C$265</definedName>
    <definedName name="subcategory___18">'Health Benefit Charges Paid'!$C$292</definedName>
    <definedName name="subcategory___19">'Health Benefit Charges Paid'!#REF!</definedName>
    <definedName name="subcategory___20">'Health Benefit Charges Paid'!$C$321</definedName>
    <definedName name="subcategory___21">'Health Benefit Charges Paid'!$C$342</definedName>
    <definedName name="subcategory___22">'Health Benefit Charges Paid'!$C$369</definedName>
    <definedName name="subcategory___23">'Health Benefit Charges Paid'!$C$396</definedName>
    <definedName name="subcategory___24">'Health Benefit Charges Paid'!#REF!</definedName>
    <definedName name="subcategory___25">'Health Benefit Charges Paid'!$C$425</definedName>
    <definedName name="subcategory___26">'Health Benefit Charges Paid'!$C$446</definedName>
    <definedName name="subcategory___27">'Health Benefit Charges Paid'!$C$473</definedName>
    <definedName name="subcategory___28">'Health Benefit Charges Paid'!$C$500</definedName>
    <definedName name="subcategory___29">'Health Benefit Charges Paid'!#REF!</definedName>
    <definedName name="subcategory___30">'Health Benefit Charges Paid'!$C$528</definedName>
    <definedName name="subcategory___31">'Audit Findings'!$F$36</definedName>
    <definedName name="subcategory___32">'Prior Period Adjustments'!$E$79</definedName>
    <definedName name="subcategory___33">'Summary Statement of Operations'!$C$9</definedName>
    <definedName name="subcategory___34">'Summary Statement of Operations'!$C$26</definedName>
    <definedName name="subcategory___35">'Summary Statement of Operations'!$C$33</definedName>
    <definedName name="subcategory___36">'Summary Statement of Operations'!$C$41</definedName>
    <definedName name="subcategory___37">'Summary Statement of Operations'!$C$48</definedName>
    <definedName name="subcategory___38">'Summary Statement of Operations'!$C$246</definedName>
    <definedName name="subcategory___39">'Status of Reserves'!$C$9</definedName>
    <definedName name="subcategory___40">'Status of Reserves'!$C$16</definedName>
    <definedName name="subcategory___41">'Status of Reserves'!$C$33</definedName>
    <definedName name="subcategory___42">'Status of Reserves'!$C$35</definedName>
    <definedName name="subcategory___43">'Status of Reserves'!$C$43</definedName>
    <definedName name="subcategory___44">'Balance Sheet-Prior Year'!$C$8</definedName>
    <definedName name="subcategory___45">'Balance Sheet-Prior Year'!$C$40</definedName>
    <definedName name="subcategory___46">'Balance Sheet-Prior Year'!$E$69</definedName>
    <definedName name="subcategory___47">'Balance Sheet'!$C$11</definedName>
    <definedName name="subcategory___48">'Balance Sheet'!$C$42</definedName>
    <definedName name="subcategory___49">'Balance Sheet'!$C$74</definedName>
    <definedName name="subcategory___50">'Balance Sheet'!$C$104</definedName>
    <definedName name="subcategory___51">'Balance Sheet'!$C$136</definedName>
    <definedName name="subcategory___52">'Balance Sheet'!$C$166</definedName>
    <definedName name="subcategory___53">'Balance Sheet'!$C$198</definedName>
    <definedName name="subcategory___54">'Balance Sheet'!$C$228</definedName>
    <definedName name="subcategory___55">'Balance Sheet'!$C$260</definedName>
    <definedName name="subcategory___56">'Balance Sheet'!$C$290</definedName>
    <definedName name="subcategory___57">'Balance Sheet'!$C$322</definedName>
    <definedName name="subcategory___58">'Balance Sheet'!$C$352</definedName>
    <definedName name="subcategory___59">'Balance Sheet'!$C$384</definedName>
    <definedName name="subcategory___60">'Balance Sheet'!$C$414</definedName>
    <definedName name="subcategory___61">'Balance Sheet'!$C$444</definedName>
    <definedName name="subcategory___62">'Statement of Cash Flows'!$C$51</definedName>
    <definedName name="subcategory___63">'Notes to Financial Statements'!$C$29</definedName>
    <definedName name="subcategory___64">'Calculation Checks'!$C$15</definedName>
    <definedName name="Subject_to_Contract_Ceiling___01">'Administrative Expenses'!$F$52:$F$71</definedName>
    <definedName name="Subject_to_Contract_Ceiling___02">'Administrative Expenses'!$F$76:$F$95</definedName>
    <definedName name="Subject_to_Contract_Ceiling___03">'Administrative Expenses'!$F$101:$F$120</definedName>
    <definedName name="Subject_to_Contract_Ceiling___04">'Administrative Expenses'!$F$126:$F$145</definedName>
    <definedName name="total___01">'Health Benefit Charges Paid'!$D$31:$D$55</definedName>
    <definedName name="total___02">'Health Benefit Charges Paid'!$D$135:$D$159</definedName>
    <definedName name="total___03">'Health Benefit Charges Paid'!$D$239:$D$263</definedName>
    <definedName name="total___04">'Health Benefit Charges Paid'!$D$343:$D$367</definedName>
    <definedName name="total___05">'Health Benefit Charges Paid'!$D$447:$D$471</definedName>
    <definedName name="Year">'User Data'!$C$16</definedName>
    <definedName name="Year___01">'Audit Findings'!$E$12:$E$31</definedName>
    <definedName name="Year___02">'Prior Period Adjustments'!$D$13:$D$22</definedName>
    <definedName name="Year___03">'Prior Period Adjustments'!$D$31:$D$40</definedName>
    <definedName name="Year___04">'Prior Period Adjustments'!$D$49:$D$58</definedName>
    <definedName name="Year___05">'Prior Period Adjustments'!$D$67:$D$76</definedName>
    <definedName name="year2000_and_Prior___01">'Health Benefit Charges Paid'!$H$14:$H$26</definedName>
    <definedName name="year2000_and_Prior___02">'Health Benefit Charges Paid'!$G$31:$G$55</definedName>
    <definedName name="year2000_and_Prior___03">'Health Benefit Charges Paid'!$H$118:$H$130</definedName>
    <definedName name="year2000_and_Prior___04">'Health Benefit Charges Paid'!$G$135:$G$159</definedName>
    <definedName name="year2000_and_Prior___05">'Health Benefit Charges Paid'!$H$222:$H$234</definedName>
    <definedName name="year2000_and_Prior___06">'Health Benefit Charges Paid'!$G$239:$G$263</definedName>
    <definedName name="year2000_and_Prior___07">'Health Benefit Charges Paid'!$H$326:$H$338</definedName>
    <definedName name="year2000_and_Prior___08">'Health Benefit Charges Paid'!$G$343:$G$367</definedName>
    <definedName name="year2000_and_Prior___09">'Health Benefit Charges Paid'!$H$430:$H$442</definedName>
    <definedName name="year2000_and_Prior___10">'Health Benefit Charges Paid'!$G$447:$G$471</definedName>
    <definedName name="year2001___01">'Health Benefit Charges Paid'!$G$14:$G$26</definedName>
    <definedName name="year2001___02">'Health Benefit Charges Paid'!$F$31:$F$55</definedName>
    <definedName name="year2001___03">'Health Benefit Charges Paid'!$G$118:$G$130</definedName>
    <definedName name="year2001___04">'Health Benefit Charges Paid'!$F$135:$F$159</definedName>
    <definedName name="year2001___05">'Health Benefit Charges Paid'!$G$222:$G$234</definedName>
    <definedName name="year2001___06">'Health Benefit Charges Paid'!$F$239:$F$263</definedName>
    <definedName name="year2001___07">'Health Benefit Charges Paid'!$G$326:$G$338</definedName>
    <definedName name="year2001___08">'Health Benefit Charges Paid'!$F$343:$F$367</definedName>
    <definedName name="year2001___09">'Health Benefit Charges Paid'!$G$430:$G$442</definedName>
    <definedName name="year2001___10">'Health Benefit Charges Paid'!$F$447:$F$471</definedName>
    <definedName name="year2002___01">'Health Benefit Charges Paid'!$F$14:$F$26</definedName>
    <definedName name="year2002___02">'Health Benefit Charges Paid'!$E$31:$E$55</definedName>
    <definedName name="year2002___03">'Health Benefit Charges Paid'!$F$118:$F$130</definedName>
    <definedName name="year2002___04">'Health Benefit Charges Paid'!$E$135:$E$159</definedName>
    <definedName name="year2002___05">'Health Benefit Charges Paid'!$F$222:$F$234</definedName>
    <definedName name="year2002___06">'Health Benefit Charges Paid'!$E$239:$E$263</definedName>
    <definedName name="year2002___07">'Health Benefit Charges Paid'!$F$326:$F$338</definedName>
    <definedName name="year2002___08">'Health Benefit Charges Paid'!$E$343:$E$367</definedName>
    <definedName name="year2002___09">'Health Benefit Charges Paid'!$F$430:$F$442</definedName>
    <definedName name="year2002___10">'Health Benefit Charges Paid'!$E$447:$E$471</definedName>
    <definedName name="YearEnd">'User Data'!$C$20</definedName>
    <definedName name="YearStart">'User Data'!$C$19</definedName>
    <definedName name="YearType">'User Data'!$C$17</definedName>
  </definedNames>
  <calcPr fullCalcOnLoad="1"/>
</workbook>
</file>

<file path=xl/comments10.xml><?xml version="1.0" encoding="utf-8"?>
<comments xmlns="http://schemas.openxmlformats.org/spreadsheetml/2006/main">
  <authors>
    <author>CTCRDKW1</author>
  </authors>
  <commentList>
    <comment ref="C41" authorId="0">
      <text>
        <r>
          <rPr>
            <b/>
            <sz val="8"/>
            <color indexed="8"/>
            <rFont val="Tahoma"/>
            <family val="0"/>
          </rPr>
          <t>Taken from the Summary Statement of Operations Total Beginning Value</t>
        </r>
      </text>
    </comment>
    <comment ref="C42" authorId="0">
      <text>
        <r>
          <rPr>
            <b/>
            <sz val="8"/>
            <color indexed="8"/>
            <rFont val="Tahoma"/>
            <family val="0"/>
          </rPr>
          <t>Taken from the Summary Statement of Operations Total Beginning Value</t>
        </r>
      </text>
    </comment>
    <comment ref="C43" authorId="0">
      <text>
        <r>
          <rPr>
            <b/>
            <sz val="8"/>
            <color indexed="8"/>
            <rFont val="Tahoma"/>
            <family val="0"/>
          </rPr>
          <t>Taken from the Summary Statement of Operations Total Beginning Value</t>
        </r>
      </text>
    </comment>
  </commentList>
</comments>
</file>

<file path=xl/comments11.xml><?xml version="1.0" encoding="utf-8"?>
<comments xmlns="http://schemas.openxmlformats.org/spreadsheetml/2006/main">
  <authors>
    <author>CTCRDKW1</author>
  </authors>
  <commentList>
    <comment ref="D2" authorId="0">
      <text>
        <r>
          <rPr>
            <b/>
            <sz val="8"/>
            <color indexed="8"/>
            <rFont val="Tahoma"/>
            <family val="0"/>
          </rPr>
          <t xml:space="preserve">Note:  The Balance Sheet should be prepared in accordance with the special purpose financial statements required by the U.S. Office of Personnel Management.  This is a comprehensive basis of accounting other than generally accepted accounting principles.
</t>
        </r>
      </text>
    </comment>
    <comment ref="D6" authorId="0">
      <text>
        <r>
          <rPr>
            <b/>
            <sz val="8"/>
            <color indexed="8"/>
            <rFont val="Tahoma"/>
            <family val="0"/>
          </rPr>
          <t>If your plan has an underwriter, please provide a consolidated balance sheet incorporating the financial activity of the underwriter, organization and former underwriter(s), if applicable.  Please provide separate balance sheets for each entity if they are available.
In addition, if your plan has high and standard options, please provide a separate balance sheet for each option.</t>
        </r>
      </text>
    </comment>
    <comment ref="C12" authorId="0">
      <text>
        <r>
          <rPr>
            <b/>
            <sz val="8"/>
            <color indexed="8"/>
            <rFont val="Tahoma"/>
            <family val="0"/>
          </rPr>
          <t xml:space="preserve">The ending cash and cash equivalents balance </t>
        </r>
      </text>
    </comment>
    <comment ref="C13" authorId="0">
      <text>
        <r>
          <rPr>
            <b/>
            <sz val="8"/>
            <color indexed="8"/>
            <rFont val="Tahoma"/>
            <family val="0"/>
          </rPr>
          <t>The balance in the LOC account as of December 31, as shown on Enclosure A.</t>
        </r>
      </text>
    </comment>
    <comment ref="C14"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15" authorId="0">
      <text>
        <r>
          <rPr>
            <b/>
            <sz val="8"/>
            <color indexed="8"/>
            <rFont val="Tahoma"/>
            <family val="0"/>
          </rPr>
          <t>The ending accrued semimonthly premiums and (LOC) account interest.</t>
        </r>
      </text>
    </comment>
    <comment ref="C18" authorId="0">
      <text>
        <r>
          <rPr>
            <b/>
            <sz val="8"/>
            <color indexed="8"/>
            <rFont val="Tahoma"/>
            <family val="0"/>
          </rPr>
          <t>Itemize Below</t>
        </r>
        <r>
          <rPr>
            <sz val="8"/>
            <color indexed="8"/>
            <rFont val="Tahoma"/>
            <family val="0"/>
          </rPr>
          <t xml:space="preserve">
</t>
        </r>
      </text>
    </comment>
    <comment ref="C43" authorId="0">
      <text>
        <r>
          <rPr>
            <b/>
            <sz val="8"/>
            <color indexed="8"/>
            <rFont val="Tahoma"/>
            <family val="0"/>
          </rPr>
          <t>The ending health benefits charges accrued but unpaid from line 2b(2) of the Summary Statement.</t>
        </r>
      </text>
    </comment>
    <comment ref="C44" authorId="0">
      <text>
        <r>
          <rPr>
            <b/>
            <sz val="8"/>
            <color indexed="8"/>
            <rFont val="Tahoma"/>
            <family val="0"/>
          </rPr>
          <t>The total accrued administrative expenses and retentions as of the end of the reporting period.</t>
        </r>
      </text>
    </comment>
    <comment ref="C45" authorId="0">
      <text>
        <r>
          <rPr>
            <b/>
            <sz val="8"/>
            <color indexed="8"/>
            <rFont val="Tahoma"/>
            <family val="0"/>
          </rPr>
          <t>The ending Special Reserve from the Summary Statement.</t>
        </r>
      </text>
    </comment>
    <comment ref="C46" authorId="0">
      <text>
        <r>
          <rPr>
            <b/>
            <sz val="8"/>
            <color indexed="8"/>
            <rFont val="Tahoma"/>
            <family val="0"/>
          </rPr>
          <t>Calculated Sum; 
Itemize Below</t>
        </r>
        <r>
          <rPr>
            <sz val="8"/>
            <color indexed="8"/>
            <rFont val="Tahoma"/>
            <family val="0"/>
          </rPr>
          <t xml:space="preserve">
</t>
        </r>
      </text>
    </comment>
    <comment ref="C75" authorId="0">
      <text>
        <r>
          <rPr>
            <b/>
            <sz val="8"/>
            <color indexed="8"/>
            <rFont val="Tahoma"/>
            <family val="0"/>
          </rPr>
          <t xml:space="preserve">The ending cash and cash equivalents balance </t>
        </r>
      </text>
    </comment>
    <comment ref="C76" authorId="0">
      <text>
        <r>
          <rPr>
            <b/>
            <sz val="8"/>
            <color indexed="8"/>
            <rFont val="Tahoma"/>
            <family val="0"/>
          </rPr>
          <t>The balance in the LOC account as of December 31, as shown on Enclosure A.</t>
        </r>
      </text>
    </comment>
    <comment ref="C77"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78" authorId="0">
      <text>
        <r>
          <rPr>
            <b/>
            <sz val="8"/>
            <color indexed="8"/>
            <rFont val="Tahoma"/>
            <family val="0"/>
          </rPr>
          <t>The ending accrued semimonthly premiums and (LOC) account interest.</t>
        </r>
      </text>
    </comment>
    <comment ref="C80" authorId="0">
      <text>
        <r>
          <rPr>
            <b/>
            <sz val="8"/>
            <color indexed="8"/>
            <rFont val="Tahoma"/>
            <family val="0"/>
          </rPr>
          <t>Itemize Below</t>
        </r>
        <r>
          <rPr>
            <sz val="8"/>
            <color indexed="8"/>
            <rFont val="Tahoma"/>
            <family val="0"/>
          </rPr>
          <t xml:space="preserve">
</t>
        </r>
      </text>
    </comment>
    <comment ref="C105" authorId="0">
      <text>
        <r>
          <rPr>
            <b/>
            <sz val="8"/>
            <color indexed="8"/>
            <rFont val="Tahoma"/>
            <family val="0"/>
          </rPr>
          <t>The ending health benefits charges accrued but unpaid from line 2b(2) of the Summary Statement.</t>
        </r>
      </text>
    </comment>
    <comment ref="C106" authorId="0">
      <text>
        <r>
          <rPr>
            <b/>
            <sz val="8"/>
            <color indexed="8"/>
            <rFont val="Tahoma"/>
            <family val="0"/>
          </rPr>
          <t>The total accrued administrative expenses and retentions as of the end of the reporting period.</t>
        </r>
      </text>
    </comment>
    <comment ref="C107" authorId="0">
      <text>
        <r>
          <rPr>
            <b/>
            <sz val="8"/>
            <color indexed="8"/>
            <rFont val="Tahoma"/>
            <family val="0"/>
          </rPr>
          <t>The ending Special Reserve from the Summary Statement.</t>
        </r>
      </text>
    </comment>
    <comment ref="C108" authorId="0">
      <text>
        <r>
          <rPr>
            <b/>
            <sz val="8"/>
            <color indexed="8"/>
            <rFont val="Tahoma"/>
            <family val="0"/>
          </rPr>
          <t>Calculated Sum; 
Itemize Below</t>
        </r>
        <r>
          <rPr>
            <sz val="8"/>
            <color indexed="8"/>
            <rFont val="Tahoma"/>
            <family val="0"/>
          </rPr>
          <t xml:space="preserve">
</t>
        </r>
      </text>
    </comment>
    <comment ref="C415" authorId="0">
      <text>
        <r>
          <rPr>
            <b/>
            <sz val="8"/>
            <color indexed="8"/>
            <rFont val="Tahoma"/>
            <family val="0"/>
          </rPr>
          <t>The ending health benefits charges accrued but unpaid from line 2b(2) of the Summary Statement.</t>
        </r>
      </text>
    </comment>
    <comment ref="C416" authorId="0">
      <text>
        <r>
          <rPr>
            <b/>
            <sz val="8"/>
            <color indexed="8"/>
            <rFont val="Tahoma"/>
            <family val="0"/>
          </rPr>
          <t>The total accrued service charges as of the end of the reporting period.</t>
        </r>
      </text>
    </comment>
    <comment ref="C417" authorId="0">
      <text>
        <r>
          <rPr>
            <b/>
            <sz val="8"/>
            <color indexed="8"/>
            <rFont val="Tahoma"/>
            <family val="0"/>
          </rPr>
          <t>The total accrued administrative expenses and retentions as of the end of the reporting period.</t>
        </r>
      </text>
    </comment>
    <comment ref="C418" authorId="0">
      <text>
        <r>
          <rPr>
            <b/>
            <sz val="8"/>
            <color indexed="8"/>
            <rFont val="Tahoma"/>
            <family val="0"/>
          </rPr>
          <t>The ending Special Reserve from the Summary Statement.</t>
        </r>
      </text>
    </comment>
    <comment ref="C419" authorId="0">
      <text>
        <r>
          <rPr>
            <b/>
            <sz val="8"/>
            <color indexed="8"/>
            <rFont val="Tahoma"/>
            <family val="0"/>
          </rPr>
          <t>Calculated Sum; 
Itemize Below</t>
        </r>
        <r>
          <rPr>
            <sz val="8"/>
            <color indexed="8"/>
            <rFont val="Tahoma"/>
            <family val="0"/>
          </rPr>
          <t xml:space="preserve">
</t>
        </r>
      </text>
    </comment>
    <comment ref="C137" authorId="0">
      <text>
        <r>
          <rPr>
            <b/>
            <sz val="8"/>
            <color indexed="8"/>
            <rFont val="Tahoma"/>
            <family val="0"/>
          </rPr>
          <t xml:space="preserve">The ending cash and cash equivalents balance </t>
        </r>
      </text>
    </comment>
    <comment ref="C138" authorId="0">
      <text>
        <r>
          <rPr>
            <b/>
            <sz val="8"/>
            <color indexed="8"/>
            <rFont val="Tahoma"/>
            <family val="0"/>
          </rPr>
          <t>The balance in the LOC account as of December 31, as shown on Enclosure A.</t>
        </r>
      </text>
    </comment>
    <comment ref="C139"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140" authorId="0">
      <text>
        <r>
          <rPr>
            <b/>
            <sz val="8"/>
            <color indexed="8"/>
            <rFont val="Tahoma"/>
            <family val="0"/>
          </rPr>
          <t>The ending accrued semimonthly premiums and (LOC) account interest.</t>
        </r>
      </text>
    </comment>
    <comment ref="C142" authorId="0">
      <text>
        <r>
          <rPr>
            <b/>
            <sz val="8"/>
            <color indexed="8"/>
            <rFont val="Tahoma"/>
            <family val="0"/>
          </rPr>
          <t>Itemize Below</t>
        </r>
        <r>
          <rPr>
            <sz val="8"/>
            <color indexed="8"/>
            <rFont val="Tahoma"/>
            <family val="0"/>
          </rPr>
          <t xml:space="preserve">
</t>
        </r>
      </text>
    </comment>
    <comment ref="C199" authorId="0">
      <text>
        <r>
          <rPr>
            <b/>
            <sz val="8"/>
            <color indexed="8"/>
            <rFont val="Tahoma"/>
            <family val="0"/>
          </rPr>
          <t xml:space="preserve">The ending cash and cash equivalents balance </t>
        </r>
      </text>
    </comment>
    <comment ref="C200" authorId="0">
      <text>
        <r>
          <rPr>
            <b/>
            <sz val="8"/>
            <color indexed="8"/>
            <rFont val="Tahoma"/>
            <family val="0"/>
          </rPr>
          <t>The balance in the LOC account as of December 31, as shown on Enclosure A.</t>
        </r>
      </text>
    </comment>
    <comment ref="C201"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202" authorId="0">
      <text>
        <r>
          <rPr>
            <b/>
            <sz val="8"/>
            <color indexed="8"/>
            <rFont val="Tahoma"/>
            <family val="0"/>
          </rPr>
          <t>The ending accrued semimonthly premiums and (LOC) account interest.</t>
        </r>
      </text>
    </comment>
    <comment ref="C204" authorId="0">
      <text>
        <r>
          <rPr>
            <b/>
            <sz val="8"/>
            <color indexed="8"/>
            <rFont val="Tahoma"/>
            <family val="0"/>
          </rPr>
          <t>Itemize Below</t>
        </r>
        <r>
          <rPr>
            <sz val="8"/>
            <color indexed="8"/>
            <rFont val="Tahoma"/>
            <family val="0"/>
          </rPr>
          <t xml:space="preserve">
</t>
        </r>
      </text>
    </comment>
    <comment ref="C261" authorId="0">
      <text>
        <r>
          <rPr>
            <b/>
            <sz val="8"/>
            <color indexed="8"/>
            <rFont val="Tahoma"/>
            <family val="0"/>
          </rPr>
          <t xml:space="preserve">The ending cash and cash equivalents balance </t>
        </r>
      </text>
    </comment>
    <comment ref="C262" authorId="0">
      <text>
        <r>
          <rPr>
            <b/>
            <sz val="8"/>
            <color indexed="8"/>
            <rFont val="Tahoma"/>
            <family val="0"/>
          </rPr>
          <t>The balance in the LOC account as of December 31, as shown on Enclosure A.</t>
        </r>
      </text>
    </comment>
    <comment ref="C263"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264" authorId="0">
      <text>
        <r>
          <rPr>
            <b/>
            <sz val="8"/>
            <color indexed="8"/>
            <rFont val="Tahoma"/>
            <family val="0"/>
          </rPr>
          <t>The ending accrued semimonthly premiums and (LOC) account interest.</t>
        </r>
      </text>
    </comment>
    <comment ref="C266" authorId="0">
      <text>
        <r>
          <rPr>
            <b/>
            <sz val="8"/>
            <color indexed="8"/>
            <rFont val="Tahoma"/>
            <family val="0"/>
          </rPr>
          <t>Itemize Below</t>
        </r>
        <r>
          <rPr>
            <sz val="8"/>
            <color indexed="8"/>
            <rFont val="Tahoma"/>
            <family val="0"/>
          </rPr>
          <t xml:space="preserve">
</t>
        </r>
      </text>
    </comment>
    <comment ref="C323" authorId="0">
      <text>
        <r>
          <rPr>
            <b/>
            <sz val="8"/>
            <color indexed="8"/>
            <rFont val="Tahoma"/>
            <family val="0"/>
          </rPr>
          <t xml:space="preserve">The ending cash and cash equivalents balance </t>
        </r>
      </text>
    </comment>
    <comment ref="C324" authorId="0">
      <text>
        <r>
          <rPr>
            <b/>
            <sz val="8"/>
            <color indexed="8"/>
            <rFont val="Tahoma"/>
            <family val="0"/>
          </rPr>
          <t>The balance in the LOC account as of December 31, as shown on Enclosure A.</t>
        </r>
      </text>
    </comment>
    <comment ref="C325"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326" authorId="0">
      <text>
        <r>
          <rPr>
            <b/>
            <sz val="8"/>
            <color indexed="8"/>
            <rFont val="Tahoma"/>
            <family val="0"/>
          </rPr>
          <t>The ending accrued semimonthly premiums and (LOC) account interest.</t>
        </r>
      </text>
    </comment>
    <comment ref="C328" authorId="0">
      <text>
        <r>
          <rPr>
            <b/>
            <sz val="8"/>
            <color indexed="8"/>
            <rFont val="Tahoma"/>
            <family val="0"/>
          </rPr>
          <t>Itemize Below</t>
        </r>
        <r>
          <rPr>
            <sz val="8"/>
            <color indexed="8"/>
            <rFont val="Tahoma"/>
            <family val="0"/>
          </rPr>
          <t xml:space="preserve">
</t>
        </r>
      </text>
    </comment>
    <comment ref="C17" authorId="0">
      <text>
        <r>
          <rPr>
            <b/>
            <sz val="8"/>
            <color indexed="8"/>
            <rFont val="Tahoma"/>
            <family val="0"/>
          </rPr>
          <t>Itemize Below</t>
        </r>
        <r>
          <rPr>
            <sz val="8"/>
            <color indexed="8"/>
            <rFont val="Tahoma"/>
            <family val="0"/>
          </rPr>
          <t xml:space="preserve">
</t>
        </r>
      </text>
    </comment>
    <comment ref="C385" authorId="0">
      <text>
        <r>
          <rPr>
            <b/>
            <sz val="8"/>
            <color indexed="8"/>
            <rFont val="Tahoma"/>
            <family val="0"/>
          </rPr>
          <t xml:space="preserve">The ending cash and cash equivalents balance </t>
        </r>
      </text>
    </comment>
    <comment ref="C386" authorId="0">
      <text>
        <r>
          <rPr>
            <b/>
            <sz val="8"/>
            <color indexed="8"/>
            <rFont val="Tahoma"/>
            <family val="0"/>
          </rPr>
          <t>The balance in the LOC account as of December 31, as shown on Enclosure A.</t>
        </r>
      </text>
    </comment>
    <comment ref="C387"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388" authorId="0">
      <text>
        <r>
          <rPr>
            <b/>
            <sz val="8"/>
            <color indexed="8"/>
            <rFont val="Tahoma"/>
            <family val="0"/>
          </rPr>
          <t>The ending accrued semimonthly premiums and (LOC) account interest.</t>
        </r>
      </text>
    </comment>
    <comment ref="C390" authorId="0">
      <text>
        <r>
          <rPr>
            <b/>
            <sz val="8"/>
            <color indexed="8"/>
            <rFont val="Tahoma"/>
            <family val="0"/>
          </rPr>
          <t>Itemize Below</t>
        </r>
        <r>
          <rPr>
            <sz val="8"/>
            <color indexed="8"/>
            <rFont val="Tahoma"/>
            <family val="0"/>
          </rPr>
          <t xml:space="preserve">
</t>
        </r>
      </text>
    </comment>
    <comment ref="C167" authorId="0">
      <text>
        <r>
          <rPr>
            <b/>
            <sz val="8"/>
            <color indexed="8"/>
            <rFont val="Tahoma"/>
            <family val="0"/>
          </rPr>
          <t>The ending health benefits charges accrued but unpaid from line 2b(2) of the Summary Statement.</t>
        </r>
      </text>
    </comment>
    <comment ref="C168" authorId="0">
      <text>
        <r>
          <rPr>
            <b/>
            <sz val="8"/>
            <color indexed="8"/>
            <rFont val="Tahoma"/>
            <family val="0"/>
          </rPr>
          <t>The total accrued administrative expenses and retentions as of the end of the reporting period.</t>
        </r>
      </text>
    </comment>
    <comment ref="C169" authorId="0">
      <text>
        <r>
          <rPr>
            <b/>
            <sz val="8"/>
            <color indexed="8"/>
            <rFont val="Tahoma"/>
            <family val="0"/>
          </rPr>
          <t>The ending Special Reserve from the Summary Statement.</t>
        </r>
      </text>
    </comment>
    <comment ref="C170" authorId="0">
      <text>
        <r>
          <rPr>
            <b/>
            <sz val="8"/>
            <color indexed="8"/>
            <rFont val="Tahoma"/>
            <family val="0"/>
          </rPr>
          <t>Calculated Sum; 
Itemize Below</t>
        </r>
        <r>
          <rPr>
            <sz val="8"/>
            <color indexed="8"/>
            <rFont val="Tahoma"/>
            <family val="0"/>
          </rPr>
          <t xml:space="preserve">
</t>
        </r>
      </text>
    </comment>
    <comment ref="C229" authorId="0">
      <text>
        <r>
          <rPr>
            <b/>
            <sz val="8"/>
            <color indexed="8"/>
            <rFont val="Tahoma"/>
            <family val="0"/>
          </rPr>
          <t>The ending health benefits charges accrued but unpaid from line 2b(2) of the Summary Statement.</t>
        </r>
      </text>
    </comment>
    <comment ref="C230" authorId="0">
      <text>
        <r>
          <rPr>
            <b/>
            <sz val="8"/>
            <color indexed="8"/>
            <rFont val="Tahoma"/>
            <family val="0"/>
          </rPr>
          <t>The total accrued administrative expenses and retentions as of the end of the reporting period.</t>
        </r>
      </text>
    </comment>
    <comment ref="C231" authorId="0">
      <text>
        <r>
          <rPr>
            <b/>
            <sz val="8"/>
            <color indexed="8"/>
            <rFont val="Tahoma"/>
            <family val="0"/>
          </rPr>
          <t>The ending Special Reserve from the Summary Statement.</t>
        </r>
      </text>
    </comment>
    <comment ref="C232" authorId="0">
      <text>
        <r>
          <rPr>
            <b/>
            <sz val="8"/>
            <color indexed="8"/>
            <rFont val="Tahoma"/>
            <family val="0"/>
          </rPr>
          <t>Calculated Sum; 
Itemize Below</t>
        </r>
        <r>
          <rPr>
            <sz val="8"/>
            <color indexed="8"/>
            <rFont val="Tahoma"/>
            <family val="0"/>
          </rPr>
          <t xml:space="preserve">
</t>
        </r>
      </text>
    </comment>
    <comment ref="C291" authorId="0">
      <text>
        <r>
          <rPr>
            <b/>
            <sz val="8"/>
            <color indexed="8"/>
            <rFont val="Tahoma"/>
            <family val="0"/>
          </rPr>
          <t>The ending health benefits charges accrued but unpaid from line 2b(2) of the Summary Statement.</t>
        </r>
      </text>
    </comment>
    <comment ref="C292" authorId="0">
      <text>
        <r>
          <rPr>
            <b/>
            <sz val="8"/>
            <color indexed="8"/>
            <rFont val="Tahoma"/>
            <family val="0"/>
          </rPr>
          <t>The total accrued administrative expenses and retentions as of the end of the reporting period.</t>
        </r>
      </text>
    </comment>
    <comment ref="C293" authorId="0">
      <text>
        <r>
          <rPr>
            <b/>
            <sz val="8"/>
            <color indexed="8"/>
            <rFont val="Tahoma"/>
            <family val="0"/>
          </rPr>
          <t>The ending Special Reserve from the Summary Statement.</t>
        </r>
      </text>
    </comment>
    <comment ref="C294" authorId="0">
      <text>
        <r>
          <rPr>
            <b/>
            <sz val="8"/>
            <color indexed="8"/>
            <rFont val="Tahoma"/>
            <family val="0"/>
          </rPr>
          <t>Calculated Sum; 
Itemize Below</t>
        </r>
        <r>
          <rPr>
            <sz val="8"/>
            <color indexed="8"/>
            <rFont val="Tahoma"/>
            <family val="0"/>
          </rPr>
          <t xml:space="preserve">
</t>
        </r>
      </text>
    </comment>
    <comment ref="C353" authorId="0">
      <text>
        <r>
          <rPr>
            <b/>
            <sz val="8"/>
            <color indexed="8"/>
            <rFont val="Tahoma"/>
            <family val="0"/>
          </rPr>
          <t>The ending health benefits charges accrued but unpaid from line 2b(2) of the Summary Statement.</t>
        </r>
      </text>
    </comment>
    <comment ref="C354" authorId="0">
      <text>
        <r>
          <rPr>
            <b/>
            <sz val="8"/>
            <color indexed="8"/>
            <rFont val="Tahoma"/>
            <family val="0"/>
          </rPr>
          <t>The total accrued administrative expenses and retentions as of the end of the reporting period.</t>
        </r>
      </text>
    </comment>
    <comment ref="C355" authorId="0">
      <text>
        <r>
          <rPr>
            <b/>
            <sz val="8"/>
            <color indexed="8"/>
            <rFont val="Tahoma"/>
            <family val="0"/>
          </rPr>
          <t>The ending Special Reserve from the Summary Statement.</t>
        </r>
      </text>
    </comment>
    <comment ref="C356" authorId="0">
      <text>
        <r>
          <rPr>
            <b/>
            <sz val="8"/>
            <color indexed="8"/>
            <rFont val="Tahoma"/>
            <family val="0"/>
          </rPr>
          <t>Calculated Sum; 
Itemize Below</t>
        </r>
        <r>
          <rPr>
            <sz val="8"/>
            <color indexed="8"/>
            <rFont val="Tahoma"/>
            <family val="0"/>
          </rPr>
          <t xml:space="preserve">
</t>
        </r>
      </text>
    </comment>
  </commentList>
</comments>
</file>

<file path=xl/comments12.xml><?xml version="1.0" encoding="utf-8"?>
<comments xmlns="http://schemas.openxmlformats.org/spreadsheetml/2006/main">
  <authors>
    <author>CTCRDKW1</author>
  </authors>
  <commentList>
    <comment ref="C10" authorId="0">
      <text>
        <r>
          <rPr>
            <b/>
            <sz val="8"/>
            <color indexed="8"/>
            <rFont val="Tahoma"/>
            <family val="0"/>
          </rPr>
          <t xml:space="preserve">The net gain or (loss) from the Statement of Operations. 
</t>
        </r>
        <r>
          <rPr>
            <sz val="8"/>
            <color indexed="8"/>
            <rFont val="Tahoma"/>
            <family val="0"/>
          </rPr>
          <t xml:space="preserve">
</t>
        </r>
      </text>
    </comment>
    <comment ref="C13" authorId="0">
      <text>
        <r>
          <rPr>
            <b/>
            <sz val="8"/>
            <color indexed="8"/>
            <rFont val="Tahoma"/>
            <family val="0"/>
          </rPr>
          <t xml:space="preserve">Prior Period adjustments and other adjustments as shown on the Statement of Operations
Contingency Reserve Payments
(Withdrawal of Excess Reserves)     
</t>
        </r>
        <r>
          <rPr>
            <sz val="8"/>
            <color indexed="8"/>
            <rFont val="Tahoma"/>
            <family val="0"/>
          </rPr>
          <t xml:space="preserve">
</t>
        </r>
      </text>
    </comment>
    <comment ref="C21" authorId="0">
      <text>
        <r>
          <rPr>
            <b/>
            <sz val="8"/>
            <color indexed="8"/>
            <rFont val="Tahoma"/>
            <family val="0"/>
          </rPr>
          <t>Calculated Total</t>
        </r>
      </text>
    </comment>
    <comment ref="C23" authorId="0">
      <text>
        <r>
          <rPr>
            <b/>
            <sz val="8"/>
            <color indexed="8"/>
            <rFont val="Tahoma"/>
            <family val="0"/>
          </rPr>
          <t>Calculated using the Balance Sheet and Prior Year Balance Sheet</t>
        </r>
      </text>
    </comment>
    <comment ref="C24" authorId="0">
      <text>
        <r>
          <rPr>
            <b/>
            <sz val="8"/>
            <color indexed="8"/>
            <rFont val="Tahoma"/>
            <family val="0"/>
          </rPr>
          <t>Calculated using the Balance Sheet and Prior Year Balance Sheet</t>
        </r>
      </text>
    </comment>
    <comment ref="C25" authorId="0">
      <text>
        <r>
          <rPr>
            <b/>
            <sz val="8"/>
            <color indexed="8"/>
            <rFont val="Tahoma"/>
            <family val="0"/>
          </rPr>
          <t>Calculated using the Balance Sheet and Prior Year Balance Sheet</t>
        </r>
      </text>
    </comment>
    <comment ref="C26" authorId="0">
      <text>
        <r>
          <rPr>
            <b/>
            <sz val="8"/>
            <color indexed="8"/>
            <rFont val="Tahoma"/>
            <family val="0"/>
          </rPr>
          <t>Calculated using the Balance Sheet and Prior Year Balance Sheet</t>
        </r>
      </text>
    </comment>
    <comment ref="C28" authorId="0">
      <text>
        <r>
          <rPr>
            <b/>
            <sz val="8"/>
            <color indexed="8"/>
            <rFont val="Tahoma"/>
            <family val="0"/>
          </rPr>
          <t>Calculated using the Balance Sheet and Prior Year Balance Sheet</t>
        </r>
      </text>
    </comment>
    <comment ref="C30" authorId="0">
      <text>
        <r>
          <rPr>
            <b/>
            <sz val="8"/>
            <color indexed="8"/>
            <rFont val="Tahoma"/>
            <family val="0"/>
          </rPr>
          <t>Calculated Total</t>
        </r>
      </text>
    </comment>
    <comment ref="C32" authorId="0">
      <text>
        <r>
          <rPr>
            <b/>
            <sz val="8"/>
            <color indexed="8"/>
            <rFont val="Tahoma"/>
            <family val="0"/>
          </rPr>
          <t>Calculated using the Balance Sheet and Prior Year Balance Sheet</t>
        </r>
      </text>
    </comment>
    <comment ref="C33" authorId="0">
      <text>
        <r>
          <rPr>
            <b/>
            <sz val="8"/>
            <color indexed="8"/>
            <rFont val="Tahoma"/>
            <family val="0"/>
          </rPr>
          <t>Calculated using the Balance Sheet and Prior Year Balance Sheet</t>
        </r>
      </text>
    </comment>
    <comment ref="C34" authorId="0">
      <text>
        <r>
          <rPr>
            <b/>
            <sz val="8"/>
            <color indexed="8"/>
            <rFont val="Tahoma"/>
            <family val="0"/>
          </rPr>
          <t>Calculated using the Balance Sheet and Prior Year Balance Sheet</t>
        </r>
      </text>
    </comment>
    <comment ref="C36" authorId="0">
      <text>
        <r>
          <rPr>
            <b/>
            <sz val="8"/>
            <color indexed="8"/>
            <rFont val="Tahoma"/>
            <family val="0"/>
          </rPr>
          <t xml:space="preserve">The sum of Adjustments, (Increase) Decrease in assets and Increase (Decrease) in Liabilities </t>
        </r>
        <r>
          <rPr>
            <sz val="8"/>
            <color indexed="8"/>
            <rFont val="Tahoma"/>
            <family val="0"/>
          </rPr>
          <t xml:space="preserve">
</t>
        </r>
      </text>
    </comment>
    <comment ref="C38" authorId="0">
      <text>
        <r>
          <rPr>
            <b/>
            <sz val="8"/>
            <color indexed="8"/>
            <rFont val="Tahoma"/>
            <family val="0"/>
          </rPr>
          <t>The total net gain or (loss) less(-) total adjustments</t>
        </r>
        <r>
          <rPr>
            <sz val="8"/>
            <color indexed="8"/>
            <rFont val="Tahoma"/>
            <family val="0"/>
          </rPr>
          <t xml:space="preserve">
</t>
        </r>
      </text>
    </comment>
    <comment ref="C41" authorId="0">
      <text>
        <r>
          <rPr>
            <b/>
            <sz val="8"/>
            <color indexed="8"/>
            <rFont val="Tahoma"/>
            <family val="0"/>
          </rPr>
          <t xml:space="preserve">Present the sum of proceeds received from the sale of FEHBP investments; this should be included in the Other column on the Monthly Cash Flows worksheet
</t>
        </r>
        <r>
          <rPr>
            <sz val="8"/>
            <color indexed="8"/>
            <rFont val="Tahoma"/>
            <family val="0"/>
          </rPr>
          <t xml:space="preserve">
</t>
        </r>
      </text>
    </comment>
    <comment ref="C42" authorId="0">
      <text>
        <r>
          <rPr>
            <b/>
            <sz val="8"/>
            <color indexed="8"/>
            <rFont val="Tahoma"/>
            <family val="0"/>
          </rPr>
          <t>Present the sum paid to acquire FEHBP investments; this should be included in the Other column on the Monthly Cash Flows worksheet</t>
        </r>
        <r>
          <rPr>
            <sz val="8"/>
            <color indexed="8"/>
            <rFont val="Tahoma"/>
            <family val="0"/>
          </rPr>
          <t xml:space="preserve">
</t>
        </r>
      </text>
    </comment>
    <comment ref="C44" authorId="0">
      <text>
        <r>
          <rPr>
            <b/>
            <sz val="8"/>
            <color indexed="8"/>
            <rFont val="Tahoma"/>
            <family val="0"/>
          </rPr>
          <t>The total net gain or (loss) less(-) total adjustments</t>
        </r>
        <r>
          <rPr>
            <sz val="8"/>
            <color indexed="8"/>
            <rFont val="Tahoma"/>
            <family val="0"/>
          </rPr>
          <t xml:space="preserve">
</t>
        </r>
      </text>
    </comment>
    <comment ref="C47" authorId="0">
      <text>
        <r>
          <rPr>
            <b/>
            <sz val="8"/>
            <color indexed="8"/>
            <rFont val="Tahoma"/>
            <family val="0"/>
          </rPr>
          <t>From the Monthly Cash Flows Worksheet</t>
        </r>
      </text>
    </comment>
    <comment ref="C49" authorId="0">
      <text>
        <r>
          <rPr>
            <b/>
            <sz val="8"/>
            <color indexed="8"/>
            <rFont val="Tahoma"/>
            <family val="0"/>
          </rPr>
          <t>From the Monthly Cash Flows Worksheet</t>
        </r>
        <r>
          <rPr>
            <sz val="8"/>
            <color indexed="8"/>
            <rFont val="Tahoma"/>
            <family val="0"/>
          </rPr>
          <t xml:space="preserve">
</t>
        </r>
      </text>
    </comment>
  </commentList>
</comments>
</file>

<file path=xl/comments2.xml><?xml version="1.0" encoding="utf-8"?>
<comments xmlns="http://schemas.openxmlformats.org/spreadsheetml/2006/main">
  <authors>
    <author>CTCRDKW1</author>
  </authors>
  <commentList>
    <comment ref="E2" authorId="0">
      <text>
        <r>
          <rPr>
            <b/>
            <sz val="8"/>
            <color indexed="8"/>
            <rFont val="Tahoma"/>
            <family val="0"/>
          </rPr>
          <t>This schedule must be prepared on a monthly basis for the period January 1 through December 31.</t>
        </r>
      </text>
    </comment>
    <comment ref="C9" authorId="0">
      <text>
        <r>
          <rPr>
            <b/>
            <sz val="8"/>
            <color indexed="8"/>
            <rFont val="Tahoma"/>
            <family val="0"/>
          </rPr>
          <t>The total of ending cash balance and total value of investments held by carrier as shown on your prior year annual accounting statement.  The end-of-month balances are derived from the sources and uses detail below.</t>
        </r>
      </text>
    </comment>
    <comment ref="D25" authorId="0">
      <text>
        <r>
          <rPr>
            <b/>
            <sz val="8"/>
            <color indexed="8"/>
            <rFont val="Tahoma"/>
            <family val="0"/>
          </rPr>
          <t>Withdrawals made from your Letter of Credit (LOC) account as shown on line 4b. of Enclosure A.</t>
        </r>
      </text>
    </comment>
    <comment ref="E25" authorId="0">
      <text>
        <r>
          <rPr>
            <b/>
            <sz val="8"/>
            <color indexed="8"/>
            <rFont val="Tahoma"/>
            <family val="0"/>
          </rPr>
          <t>Interest earned on funds held during the contract year, other than the LOC account.</t>
        </r>
      </text>
    </comment>
    <comment ref="G25" authorId="0">
      <text>
        <r>
          <rPr>
            <b/>
            <sz val="8"/>
            <color indexed="8"/>
            <rFont val="Tahoma"/>
            <family val="0"/>
          </rPr>
          <t>Explain all entries shown in this category.  Include any purchase and/or sale of investments made with funds outside of LOC Accounts.</t>
        </r>
      </text>
    </comment>
    <comment ref="D43" authorId="0">
      <text>
        <r>
          <rPr>
            <b/>
            <sz val="8"/>
            <color indexed="8"/>
            <rFont val="Tahoma"/>
            <family val="0"/>
          </rPr>
          <t xml:space="preserve">The total health benefits charges paid during the period January 1 through December 31.
</t>
        </r>
      </text>
    </comment>
    <comment ref="E43" authorId="0">
      <text>
        <r>
          <rPr>
            <b/>
            <sz val="8"/>
            <color indexed="8"/>
            <rFont val="Tahoma"/>
            <family val="0"/>
          </rPr>
          <t>The amount of cash paid for allowable administrative expenses.</t>
        </r>
      </text>
    </comment>
    <comment ref="G43" authorId="0">
      <text>
        <r>
          <rPr>
            <b/>
            <sz val="8"/>
            <color indexed="8"/>
            <rFont val="Tahoma"/>
            <family val="0"/>
          </rPr>
          <t>Explain all entries shown in this category</t>
        </r>
      </text>
    </comment>
  </commentList>
</comments>
</file>

<file path=xl/comments3.xml><?xml version="1.0" encoding="utf-8"?>
<comments xmlns="http://schemas.openxmlformats.org/spreadsheetml/2006/main">
  <authors>
    <author>CTCRDKW1</author>
    <author>Doug Ward</author>
  </authors>
  <commentList>
    <comment ref="C9" authorId="0">
      <text>
        <r>
          <rPr>
            <b/>
            <sz val="8"/>
            <color indexed="8"/>
            <rFont val="Tahoma"/>
            <family val="0"/>
          </rPr>
          <t xml:space="preserve">If your plan has high and standard options, show the basis and amounts used for prorating administrative expenses between the two options.  Note that development costs of the Clearinghouse project, as reported on Enclosure A, are to be included in your administrative expenses. In addition, Carriers can choose to treat the cost of internally developed software in accordance with the AICPA Statement of Position (SOP) 98-1, which requires that the cost be capitalized and amortized over the useful life of the software.  If a carrier chooses, instead, to expense the cost of internally developed software, the amount expensed must be reported as a separate line item on the Other Administrative Expenses worksheet below. </t>
        </r>
      </text>
    </comment>
    <comment ref="C29" authorId="0">
      <text>
        <r>
          <rPr>
            <b/>
            <sz val="8"/>
            <color indexed="8"/>
            <rFont val="Tahoma"/>
            <family val="0"/>
          </rPr>
          <t>use worksheets below for options details</t>
        </r>
        <r>
          <rPr>
            <sz val="8"/>
            <color indexed="8"/>
            <rFont val="Tahoma"/>
            <family val="0"/>
          </rPr>
          <t xml:space="preserve">
</t>
        </r>
      </text>
    </comment>
    <comment ref="C39" authorId="0">
      <text>
        <r>
          <rPr>
            <b/>
            <sz val="8"/>
            <color indexed="8"/>
            <rFont val="Tahoma"/>
            <family val="0"/>
          </rPr>
          <t>use worksheet below to itemize</t>
        </r>
      </text>
    </comment>
    <comment ref="C44" authorId="0">
      <text>
        <r>
          <rPr>
            <b/>
            <sz val="8"/>
            <color indexed="8"/>
            <rFont val="Tahoma"/>
            <family val="0"/>
          </rPr>
          <t>Calculation accounts for unusual expenses shown below that are not subject to contract ceiling</t>
        </r>
        <r>
          <rPr>
            <sz val="8"/>
            <color indexed="8"/>
            <rFont val="Tahoma"/>
            <family val="0"/>
          </rPr>
          <t xml:space="preserve">
</t>
        </r>
      </text>
    </comment>
    <comment ref="F51" authorId="1">
      <text>
        <r>
          <rPr>
            <b/>
            <sz val="8"/>
            <color indexed="8"/>
            <rFont val="Tahoma"/>
            <family val="0"/>
          </rPr>
          <t>Enter either TRUE, which means expense should be added to Contract Limitation row above, or FALSE</t>
        </r>
      </text>
    </comment>
    <comment ref="F75" authorId="1">
      <text>
        <r>
          <rPr>
            <b/>
            <sz val="8"/>
            <color indexed="8"/>
            <rFont val="Tahoma"/>
            <family val="0"/>
          </rPr>
          <t>Enter either TRUE, which means expense should be added to Contract Limitation row above, or FALSE</t>
        </r>
      </text>
    </comment>
    <comment ref="F100" authorId="1">
      <text>
        <r>
          <rPr>
            <b/>
            <sz val="8"/>
            <color indexed="8"/>
            <rFont val="Tahoma"/>
            <family val="0"/>
          </rPr>
          <t>Enter either TRUE, which means expense should be added to Contract Limitation row above, or FALSE</t>
        </r>
      </text>
    </comment>
    <comment ref="F125" authorId="1">
      <text>
        <r>
          <rPr>
            <b/>
            <sz val="8"/>
            <color indexed="8"/>
            <rFont val="Tahoma"/>
            <family val="0"/>
          </rPr>
          <t>Enter either TRUE, which means expense should be added to Contract Limitation row above, or FALSE</t>
        </r>
      </text>
    </comment>
    <comment ref="D147" authorId="0">
      <text>
        <r>
          <rPr>
            <b/>
            <sz val="8"/>
            <color indexed="8"/>
            <rFont val="Tahoma"/>
            <family val="0"/>
          </rPr>
          <t xml:space="preserve">see instructions; applies only to fee-for service carriers
</t>
        </r>
        <r>
          <rPr>
            <sz val="8"/>
            <color indexed="8"/>
            <rFont val="Tahoma"/>
            <family val="0"/>
          </rPr>
          <t xml:space="preserve">
</t>
        </r>
      </text>
    </comment>
  </commentList>
</comments>
</file>

<file path=xl/comments7.xml><?xml version="1.0" encoding="utf-8"?>
<comments xmlns="http://schemas.openxmlformats.org/spreadsheetml/2006/main">
  <authors>
    <author>CTCRDKW1</author>
  </authors>
  <commentList>
    <comment ref="C11" authorId="0">
      <text>
        <r>
          <rPr>
            <b/>
            <sz val="8"/>
            <color indexed="8"/>
            <rFont val="Tahoma"/>
            <family val="0"/>
          </rPr>
          <t>Show the total semi-monthly premium uthorizations to your LOC account as stated on Enclosure A.</t>
        </r>
      </text>
    </comment>
    <comment ref="C12" authorId="0">
      <text>
        <r>
          <rPr>
            <b/>
            <sz val="8"/>
            <color indexed="8"/>
            <rFont val="Tahoma"/>
            <family val="0"/>
          </rPr>
          <t>Show the interest credited to your LOC account as stated on Enclosure A.</t>
        </r>
        <r>
          <rPr>
            <sz val="8"/>
            <color indexed="8"/>
            <rFont val="Tahoma"/>
            <family val="0"/>
          </rPr>
          <t xml:space="preserve">
</t>
        </r>
      </text>
    </comment>
    <comment ref="C15" authorId="0">
      <text>
        <r>
          <rPr>
            <b/>
            <sz val="8"/>
            <color indexed="8"/>
            <rFont val="Tahoma"/>
            <family val="0"/>
          </rPr>
          <t>Show the accrued premium income as of December 31 of the prior year 
as stated on Enclosure A</t>
        </r>
      </text>
    </comment>
    <comment ref="C16" authorId="0">
      <text>
        <r>
          <rPr>
            <b/>
            <sz val="8"/>
            <color indexed="8"/>
            <rFont val="Tahoma"/>
            <family val="0"/>
          </rPr>
          <t>Show the accrued interest on your LOC Account as of December 31 of the prior year 
as stated on Enclosure A</t>
        </r>
      </text>
    </comment>
    <comment ref="C19" authorId="0">
      <text>
        <r>
          <rPr>
            <b/>
            <sz val="8"/>
            <color indexed="8"/>
            <rFont val="Tahoma"/>
            <family val="0"/>
          </rPr>
          <t xml:space="preserve">Show the accrued premium income as of December 31 of the current year as shown on Enclosure A
</t>
        </r>
        <r>
          <rPr>
            <sz val="8"/>
            <color indexed="8"/>
            <rFont val="Tahoma"/>
            <family val="0"/>
          </rPr>
          <t xml:space="preserve">
</t>
        </r>
      </text>
    </comment>
    <comment ref="C20" authorId="0">
      <text>
        <r>
          <rPr>
            <b/>
            <sz val="8"/>
            <color indexed="8"/>
            <rFont val="Tahoma"/>
            <family val="0"/>
          </rPr>
          <t>Show the accrued interest on your LOC account as of December 31 of the current year as shown on Enclosure A</t>
        </r>
      </text>
    </comment>
    <comment ref="C22" authorId="0">
      <text>
        <r>
          <rPr>
            <b/>
            <sz val="8"/>
            <color indexed="8"/>
            <rFont val="Tahoma"/>
            <family val="0"/>
          </rPr>
          <t>Line 1a + Line 1c - Line 1b</t>
        </r>
      </text>
    </comment>
    <comment ref="C23" authorId="0">
      <text>
        <r>
          <rPr>
            <b/>
            <sz val="8"/>
            <color indexed="8"/>
            <rFont val="Tahoma"/>
            <family val="0"/>
          </rPr>
          <t xml:space="preserve">Your contract states that all funds in excess of those needed to properly discharge the obligations of the contract should be invested.  Report on line 1e the amount of interest earned with FEHBP funds held other than in the LOC account during 2001.  Attach a detailed schedule showing the development of interest earned on funds held by the Plan and/or Underwriter.  </t>
        </r>
      </text>
    </comment>
    <comment ref="C24" authorId="0">
      <text>
        <r>
          <rPr>
            <b/>
            <sz val="8"/>
            <color indexed="8"/>
            <rFont val="Tahoma"/>
            <family val="0"/>
          </rPr>
          <t>Line 1d plus line 1e.</t>
        </r>
      </text>
    </comment>
    <comment ref="C27" authorId="0">
      <text>
        <r>
          <rPr>
            <b/>
            <sz val="8"/>
            <color indexed="8"/>
            <rFont val="Tahoma"/>
            <family val="0"/>
          </rPr>
          <t>This amount is taken from the "TOTAL" in Part D of the "Supplemental Schedule of Health Benefits Charges Paid".</t>
        </r>
      </text>
    </comment>
    <comment ref="C29" authorId="0">
      <text>
        <r>
          <rPr>
            <b/>
            <sz val="8"/>
            <color indexed="8"/>
            <rFont val="Tahoma"/>
            <family val="0"/>
          </rPr>
          <t xml:space="preserve">Enclosure A shows the ending health benefits accrual reported on your prior year annual accounting statement. This figure is to be used on Line 2b(1) of this year's SUMMARY STATEMENT.  This value is copied from the Health Benefits Charges Worksheet, Part A (for all of the applicable options).
</t>
        </r>
      </text>
    </comment>
    <comment ref="C30" authorId="0">
      <text>
        <r>
          <rPr>
            <b/>
            <sz val="8"/>
            <color indexed="8"/>
            <rFont val="Tahoma"/>
            <family val="0"/>
          </rPr>
          <t>This is calculated from the Health Benefit Charges Paid worksheet, Parts A and E, for the applicable options.</t>
        </r>
      </text>
    </comment>
    <comment ref="C31" authorId="0">
      <text>
        <r>
          <rPr>
            <b/>
            <sz val="8"/>
            <color indexed="8"/>
            <rFont val="Tahoma"/>
            <family val="0"/>
          </rPr>
          <t>Line 2a minus line 2b(1) plus line 2b(2).</t>
        </r>
      </text>
    </comment>
    <comment ref="C35" authorId="0">
      <text>
        <r>
          <rPr>
            <b/>
            <sz val="8"/>
            <color indexed="8"/>
            <rFont val="Tahoma"/>
            <family val="0"/>
          </rPr>
          <t>This amount is taken from the "TOTAL" in Part D of the "Supplemental Schedule of Health Benefits Charges Paid".</t>
        </r>
      </text>
    </comment>
    <comment ref="C37" authorId="0">
      <text>
        <r>
          <rPr>
            <b/>
            <sz val="8"/>
            <color indexed="8"/>
            <rFont val="Tahoma"/>
            <family val="0"/>
          </rPr>
          <t>Show on Line 3b(1) the amount of the accrued administrative expenses as shown on your prior year's annual accounting statement.</t>
        </r>
      </text>
    </comment>
    <comment ref="C38" authorId="0">
      <text>
        <r>
          <rPr>
            <b/>
            <sz val="8"/>
            <color indexed="8"/>
            <rFont val="Tahoma"/>
            <family val="0"/>
          </rPr>
          <t xml:space="preserve">Show on line 3b(2) the amount of accrued administrative expenses as of December 31.
</t>
        </r>
      </text>
    </comment>
    <comment ref="C39" authorId="0">
      <text>
        <r>
          <rPr>
            <b/>
            <sz val="8"/>
            <color indexed="8"/>
            <rFont val="Tahoma"/>
            <family val="0"/>
          </rPr>
          <t>Line 3a minus line 3b(1) plus line 3b(2).  This should agree with the total amount shown on the Supplemental Schedule of Administrative Expenses.</t>
        </r>
      </text>
    </comment>
    <comment ref="C42" authorId="0">
      <text>
        <r>
          <rPr>
            <b/>
            <sz val="8"/>
            <color indexed="8"/>
            <rFont val="Tahoma"/>
            <family val="0"/>
          </rPr>
          <t xml:space="preserve">Report the amount necessary to satisfy state requirements for mandatory statutory reserves if your contract provides for such a charge. If there is no requirement, enter zero.  Use the notes section below  to present a supporting schedule showing in detail the calculation of the required reserve amount and citation to specific state statutes. </t>
        </r>
      </text>
    </comment>
    <comment ref="C43" authorId="0">
      <text>
        <r>
          <rPr>
            <b/>
            <sz val="8"/>
            <color indexed="8"/>
            <rFont val="Tahoma"/>
            <family val="0"/>
          </rPr>
          <t>Report the amount of reinsurance expenses (if applicable) incurred in the contract year.  Use the notes section below  to provide a supporting schedule showing the development of your reinsurance expenses and the basis for this charge.</t>
        </r>
      </text>
    </comment>
    <comment ref="C44" authorId="0">
      <text>
        <r>
          <rPr>
            <b/>
            <sz val="8"/>
            <color indexed="8"/>
            <rFont val="Tahoma"/>
            <family val="0"/>
          </rPr>
          <t>Report the amount of service charge allowed under the provisions of your contract.</t>
        </r>
      </text>
    </comment>
    <comment ref="C49" authorId="0">
      <text>
        <r>
          <rPr>
            <b/>
            <sz val="8"/>
            <color indexed="8"/>
            <rFont val="Tahoma"/>
            <family val="0"/>
          </rPr>
          <t>The amount of the prior year accounting statement ending Special Reserve balance. This must also be in agreement with the amount reported on your Enclosure A.</t>
        </r>
      </text>
    </comment>
    <comment ref="C50" authorId="0">
      <text>
        <r>
          <rPr>
            <b/>
            <sz val="8"/>
            <color indexed="8"/>
            <rFont val="Tahoma"/>
            <family val="0"/>
          </rPr>
          <t xml:space="preserve">This is calculated as follows: Total Carrier Income (line 1f), less Health Benefits Charges (line 2c), less Administrative Expenses (line 3c), less Other Expenses and Retentions (line 4e), less Total Service Charges (line 5c).
</t>
        </r>
      </text>
    </comment>
    <comment ref="C51" authorId="0">
      <text>
        <r>
          <rPr>
            <b/>
            <sz val="8"/>
            <color indexed="8"/>
            <rFont val="Tahoma"/>
            <family val="0"/>
          </rPr>
          <t>This is taken from the Prior Period Adjustments Worksheet for the applicable options.</t>
        </r>
        <r>
          <rPr>
            <sz val="8"/>
            <color indexed="8"/>
            <rFont val="Tahoma"/>
            <family val="0"/>
          </rPr>
          <t xml:space="preserve">
</t>
        </r>
      </text>
    </comment>
    <comment ref="C52" authorId="0">
      <text>
        <r>
          <rPr>
            <b/>
            <sz val="8"/>
            <color indexed="8"/>
            <rFont val="Tahoma"/>
            <family val="0"/>
          </rPr>
          <t>Show the amount transferred from the contingency reserve to your LOC account as shown on Enclosure A.</t>
        </r>
      </text>
    </comment>
    <comment ref="C53" authorId="0">
      <text>
        <r>
          <rPr>
            <b/>
            <sz val="8"/>
            <color indexed="8"/>
            <rFont val="Tahoma"/>
            <family val="0"/>
          </rPr>
          <t>Show the amount of excess reserves withdrawn from your LOC account and transferred to the contingency reserve as shown on Enclosure A.</t>
        </r>
      </text>
    </comment>
    <comment ref="C54" authorId="0">
      <text>
        <r>
          <rPr>
            <b/>
            <sz val="8"/>
            <color indexed="8"/>
            <rFont val="Tahoma"/>
            <family val="0"/>
          </rPr>
          <t xml:space="preserve">Use the worksheet below to show any transfers or other additions or subtractions to the special reserve </t>
        </r>
      </text>
    </comment>
    <comment ref="C55" authorId="0">
      <text>
        <r>
          <rPr>
            <b/>
            <sz val="8"/>
            <color indexed="8"/>
            <rFont val="Tahoma"/>
            <family val="0"/>
          </rPr>
          <t>The total of lines a, b, c, d, e, and f.</t>
        </r>
      </text>
    </comment>
  </commentList>
</comments>
</file>

<file path=xl/comments9.xml><?xml version="1.0" encoding="utf-8"?>
<comments xmlns="http://schemas.openxmlformats.org/spreadsheetml/2006/main">
  <authors>
    <author>CTCRDKW1</author>
  </authors>
  <commentList>
    <comment ref="C15" authorId="0">
      <text>
        <r>
          <rPr>
            <b/>
            <sz val="8"/>
            <color indexed="8"/>
            <rFont val="Tahoma"/>
            <family val="0"/>
          </rPr>
          <t>Please describe in the Notes section below and reference the OPM authorizer</t>
        </r>
        <r>
          <rPr>
            <sz val="8"/>
            <color indexed="8"/>
            <rFont val="Tahoma"/>
            <family val="0"/>
          </rPr>
          <t xml:space="preserve">
</t>
        </r>
      </text>
    </comment>
  </commentList>
</comments>
</file>

<file path=xl/sharedStrings.xml><?xml version="1.0" encoding="utf-8"?>
<sst xmlns="http://schemas.openxmlformats.org/spreadsheetml/2006/main" count="1664" uniqueCount="283">
  <si>
    <t>CARRIER LETTER WORKSHEET</t>
  </si>
  <si>
    <t>User Data</t>
  </si>
  <si>
    <t>Carrier</t>
  </si>
  <si>
    <t>Code (2 Digit)</t>
  </si>
  <si>
    <t>Code (10 Digit)</t>
  </si>
  <si>
    <t>Street Address 1</t>
  </si>
  <si>
    <t>Street Address 2</t>
  </si>
  <si>
    <t>City</t>
  </si>
  <si>
    <t>State</t>
  </si>
  <si>
    <t>Phone</t>
  </si>
  <si>
    <t>Contact</t>
  </si>
  <si>
    <t>Contact e-mail</t>
  </si>
  <si>
    <t>Constants</t>
  </si>
  <si>
    <t>Year</t>
  </si>
  <si>
    <t>YearType</t>
  </si>
  <si>
    <t>MonthEndNumber</t>
  </si>
  <si>
    <t>YearStart</t>
  </si>
  <si>
    <t>YearEnd</t>
  </si>
  <si>
    <t>Legend</t>
  </si>
  <si>
    <t>User Text Entry</t>
  </si>
  <si>
    <t>Calculated Field (non-editable)</t>
  </si>
  <si>
    <t>Worksheet boundary</t>
  </si>
  <si>
    <t>MONTHLY CASH FLOWS</t>
  </si>
  <si>
    <t>Consolidated</t>
  </si>
  <si>
    <t>Net Inflow Outflow</t>
  </si>
  <si>
    <t>Cash and Cash Equivalents</t>
  </si>
  <si>
    <t>BOY Balance</t>
  </si>
  <si>
    <t>EOY Balance</t>
  </si>
  <si>
    <t>SOURCES OF CASH</t>
  </si>
  <si>
    <t>LOC Drawdowns</t>
  </si>
  <si>
    <t>Non-LOC Investment Income</t>
  </si>
  <si>
    <t>Non-LOC Investment Sales</t>
  </si>
  <si>
    <t>Other Sources</t>
  </si>
  <si>
    <t>Explain Sources</t>
  </si>
  <si>
    <t>TOTAL</t>
  </si>
  <si>
    <t>USES OF CASH</t>
  </si>
  <si>
    <t>Claims Paid</t>
  </si>
  <si>
    <t>Admin Expense</t>
  </si>
  <si>
    <t>Non-LOC Investment Purchases</t>
  </si>
  <si>
    <t>Other Uses</t>
  </si>
  <si>
    <t>Explain Uses</t>
  </si>
  <si>
    <t>Notes</t>
  </si>
  <si>
    <t>Note 1</t>
  </si>
  <si>
    <t>Note 2</t>
  </si>
  <si>
    <t>Note 3</t>
  </si>
  <si>
    <t>Note 4</t>
  </si>
  <si>
    <t>Note 5</t>
  </si>
  <si>
    <t>Note 6</t>
  </si>
  <si>
    <t>Note 7</t>
  </si>
  <si>
    <t>Note 8</t>
  </si>
  <si>
    <t>Note 9</t>
  </si>
  <si>
    <t>Note 10</t>
  </si>
  <si>
    <t>ADMINISTRATIVE EXPENSES</t>
  </si>
  <si>
    <t>High Option</t>
  </si>
  <si>
    <t>Standard Option</t>
  </si>
  <si>
    <t>DOD High</t>
  </si>
  <si>
    <t>DOD Standard</t>
  </si>
  <si>
    <t>Basis for Allocation</t>
  </si>
  <si>
    <t>Rent</t>
  </si>
  <si>
    <t>Salaries</t>
  </si>
  <si>
    <t>Employee Benefits</t>
  </si>
  <si>
    <t>Furniture and Equipment</t>
  </si>
  <si>
    <t>Maintenance</t>
  </si>
  <si>
    <t>Equipment Rental</t>
  </si>
  <si>
    <t>Printing, Stationery and Supplies</t>
  </si>
  <si>
    <t>Travel</t>
  </si>
  <si>
    <t>Postage</t>
  </si>
  <si>
    <t>Telephone</t>
  </si>
  <si>
    <t>Computer/IT</t>
  </si>
  <si>
    <t>Auditing Services</t>
  </si>
  <si>
    <t>Legal Services</t>
  </si>
  <si>
    <t>Consulting and Professional</t>
  </si>
  <si>
    <t xml:space="preserve">Payroll Taxes </t>
  </si>
  <si>
    <t>Utilities</t>
  </si>
  <si>
    <t>Insurance</t>
  </si>
  <si>
    <t>LOC Bank Charges</t>
  </si>
  <si>
    <t>Facilities Cost of Capital</t>
  </si>
  <si>
    <t>Clearinghouse Expense</t>
  </si>
  <si>
    <t>Other Expenses</t>
  </si>
  <si>
    <t>TOTAL ACTUAL EXPENSES</t>
  </si>
  <si>
    <t>Expenses Subject To Limitation</t>
  </si>
  <si>
    <t>Vendor Cost Containment Allowed per Contract</t>
  </si>
  <si>
    <t>IPA Audit Fees</t>
  </si>
  <si>
    <t>TOTAL CHARGED TO CONTRACT(Actual)</t>
  </si>
  <si>
    <t>TOTAL CHARGED TO CONTRACT(Calculated)</t>
  </si>
  <si>
    <t>DIFFERENCE</t>
  </si>
  <si>
    <t>OTHER ADMINISTRATIVE EXPENSES</t>
  </si>
  <si>
    <t>Item</t>
  </si>
  <si>
    <t>Plan Total Expense</t>
  </si>
  <si>
    <t>FEHBP Expense</t>
  </si>
  <si>
    <t>Subject to Ceiling</t>
  </si>
  <si>
    <t>FEHBP Percent</t>
  </si>
  <si>
    <t>A</t>
  </si>
  <si>
    <t>B</t>
  </si>
  <si>
    <t>C</t>
  </si>
  <si>
    <t>D</t>
  </si>
  <si>
    <t>E</t>
  </si>
  <si>
    <t>F</t>
  </si>
  <si>
    <t>G</t>
  </si>
  <si>
    <t>H</t>
  </si>
  <si>
    <t>I</t>
  </si>
  <si>
    <t>J</t>
  </si>
  <si>
    <t>K</t>
  </si>
  <si>
    <t>L</t>
  </si>
  <si>
    <t>M</t>
  </si>
  <si>
    <t>N</t>
  </si>
  <si>
    <t>O</t>
  </si>
  <si>
    <t>P</t>
  </si>
  <si>
    <t>Q</t>
  </si>
  <si>
    <t>R</t>
  </si>
  <si>
    <t>S</t>
  </si>
  <si>
    <t>T</t>
  </si>
  <si>
    <t>Other</t>
  </si>
  <si>
    <t>SUPPLEMENTAL SCHEDULE OF</t>
  </si>
  <si>
    <t>COST CONTAINMENT EXPENSES</t>
  </si>
  <si>
    <t>PPO</t>
  </si>
  <si>
    <t>Pre-Certification</t>
  </si>
  <si>
    <t>Second Surgical Opinion</t>
  </si>
  <si>
    <t>Case Management</t>
  </si>
  <si>
    <t>Prescription Benefit Manager</t>
  </si>
  <si>
    <t>MHSA Vendor</t>
  </si>
  <si>
    <t>Other (itemize below)</t>
  </si>
  <si>
    <t>Explain</t>
  </si>
  <si>
    <t>TOTAL EXPENSES</t>
  </si>
  <si>
    <t>HEALTH BENEFIT CHARGES PAID</t>
  </si>
  <si>
    <t xml:space="preserve">Monthly Claims Paid          </t>
  </si>
  <si>
    <t>AMOUNT ACCRUED</t>
  </si>
  <si>
    <t>Health Benefits Charges Accrued but Unpaid BOY</t>
  </si>
  <si>
    <t>Health Benefits Charges Accrued but Unpaid EOY</t>
  </si>
  <si>
    <t>YEAR INCURRED</t>
  </si>
  <si>
    <t>MONTH</t>
  </si>
  <si>
    <t>AMOUNT PAID</t>
  </si>
  <si>
    <t>Total</t>
  </si>
  <si>
    <t>NUMBER OF CLAIMS</t>
  </si>
  <si>
    <t xml:space="preserve">Number of Claims Paid By Type                                                                                </t>
  </si>
  <si>
    <t>Hospitalization</t>
  </si>
  <si>
    <t>Physicians</t>
  </si>
  <si>
    <t>Drugs</t>
  </si>
  <si>
    <t xml:space="preserve">Claims Paid By Type                                                                                 </t>
  </si>
  <si>
    <t>Reconciliation of Health Benefit Charges Paid</t>
  </si>
  <si>
    <t>Total Claims Paid</t>
  </si>
  <si>
    <t>Reinsurance Recovery</t>
  </si>
  <si>
    <t>Other Adjustments</t>
  </si>
  <si>
    <t xml:space="preserve">                   </t>
  </si>
  <si>
    <t>High</t>
  </si>
  <si>
    <t xml:space="preserve">Total Claims Paid from Part A (above) </t>
  </si>
  <si>
    <t>Less:  Reinsurance Recovery</t>
  </si>
  <si>
    <t>TOTAL (Copied to Line 2a on Summary Statement)</t>
  </si>
  <si>
    <t>Standard</t>
  </si>
  <si>
    <t>AUDIT FINDINGS</t>
  </si>
  <si>
    <t>Audit Number</t>
  </si>
  <si>
    <t>Dollar Amount</t>
  </si>
  <si>
    <t>Finding</t>
  </si>
  <si>
    <t xml:space="preserve">SUPPLEMENTAL SCHEDULE OF </t>
  </si>
  <si>
    <t>PRIOR PERIOD ADJUSTMENTS</t>
  </si>
  <si>
    <t>SUMMARY STATEMENT</t>
  </si>
  <si>
    <t>FEHBP FINANCIAL OPERATIONS</t>
  </si>
  <si>
    <t>CONSOLIDATED</t>
  </si>
  <si>
    <t>HIGH</t>
  </si>
  <si>
    <t>STANDARD</t>
  </si>
  <si>
    <t>PROGRAM INCOME</t>
  </si>
  <si>
    <t>Letter of Credit Authorizations</t>
  </si>
  <si>
    <t>Semimonthly Premiums</t>
  </si>
  <si>
    <t>Interest</t>
  </si>
  <si>
    <t>Accrued Income BOY</t>
  </si>
  <si>
    <t>Accrued Income EOY</t>
  </si>
  <si>
    <t>Total Program Income</t>
  </si>
  <si>
    <t>Carrier Investment Interest Income</t>
  </si>
  <si>
    <t>Total Carrier  Income</t>
  </si>
  <si>
    <t>HEALTH BENEFITS CHARGES</t>
  </si>
  <si>
    <t>Paid</t>
  </si>
  <si>
    <t>Accrued but Unpaid</t>
  </si>
  <si>
    <t>Beginning</t>
  </si>
  <si>
    <t>Ending</t>
  </si>
  <si>
    <t>Total Health Benefit Charges</t>
  </si>
  <si>
    <t>Clearinghouse</t>
  </si>
  <si>
    <t>Total Administrative Expenses</t>
  </si>
  <si>
    <t>OTHER EXPENSES AND RETENTIONS</t>
  </si>
  <si>
    <t>State Statutory Reserve</t>
  </si>
  <si>
    <t>Reinsurance Expenses</t>
  </si>
  <si>
    <t>Service Charge</t>
  </si>
  <si>
    <t>Total Other Expenses And Retentions</t>
  </si>
  <si>
    <t>CHANGES TO SPECIAL RESERVE</t>
  </si>
  <si>
    <t>Special Reserve BOY</t>
  </si>
  <si>
    <t>Gain (Loss) on Operations</t>
  </si>
  <si>
    <t>Prior Period Adjustment</t>
  </si>
  <si>
    <t>Contingency Reserve Payments</t>
  </si>
  <si>
    <t>Return of Excess Reserves</t>
  </si>
  <si>
    <t>Special Reserve EOY</t>
  </si>
  <si>
    <t>Other Expense Detail</t>
  </si>
  <si>
    <t>Description</t>
  </si>
  <si>
    <t>Amount</t>
  </si>
  <si>
    <t>Other Changes to Special Reserve Detail</t>
  </si>
  <si>
    <t>STATUS OF RESERVES</t>
  </si>
  <si>
    <t>Reserves Held by Carrier</t>
  </si>
  <si>
    <t>Ending Special Reserve Balance</t>
  </si>
  <si>
    <t>Ending Accrued but Unpaid Health Benefits Charges</t>
  </si>
  <si>
    <t>One Month's Average Expenses</t>
  </si>
  <si>
    <t>Monthly Average Claims Paid</t>
  </si>
  <si>
    <t>Monthly Average Administrative Expenses</t>
  </si>
  <si>
    <t>and Retentions (Summary Statement Line 3c + Line 4e x 1/12)</t>
  </si>
  <si>
    <t>Total Monthly Average Expenses</t>
  </si>
  <si>
    <t xml:space="preserve">Target Level of Carrier-Held Reserves </t>
  </si>
  <si>
    <t>Status of Reserves</t>
  </si>
  <si>
    <t>Reserves Excess</t>
  </si>
  <si>
    <t xml:space="preserve"> (if the amount on Line 1c is greater than theamount on Line 3, enter the difference here.)</t>
  </si>
  <si>
    <t>Reserves Deficiency</t>
  </si>
  <si>
    <t xml:space="preserve"> (if the amount on Line 3 is greaterthan the amount on Line 1c, enter the difference here.)</t>
  </si>
  <si>
    <t>TREASURY OFFSET ACTIVITY</t>
  </si>
  <si>
    <t>Number of New Treasury Offsets</t>
  </si>
  <si>
    <t>Dollar Amount of New Treasury Offsets</t>
  </si>
  <si>
    <t>Amount Repaid to Program</t>
  </si>
  <si>
    <t>PRIOR YEAR BALANCE SHEET</t>
  </si>
  <si>
    <t xml:space="preserve">ASSETS </t>
  </si>
  <si>
    <t>Balance in Letter of Credit Account</t>
  </si>
  <si>
    <t>Interest Income Receivable</t>
  </si>
  <si>
    <t>Program Income Receivable</t>
  </si>
  <si>
    <t xml:space="preserve">Prepaid Expenses </t>
  </si>
  <si>
    <t>Due for Treasury Offsets</t>
  </si>
  <si>
    <t>Other Assets</t>
  </si>
  <si>
    <t>TOTAL ASSETS</t>
  </si>
  <si>
    <t>LIABILITIES</t>
  </si>
  <si>
    <t>Health Benefits Accrued but Unpaid</t>
  </si>
  <si>
    <t>Service Charges Accrued but Unpaid</t>
  </si>
  <si>
    <t>Accrued Administrative Expenses and Retentions</t>
  </si>
  <si>
    <t>Special Reserve</t>
  </si>
  <si>
    <t>Other Accrued Liabilities</t>
  </si>
  <si>
    <t>TOTAL LIABILITIES</t>
  </si>
  <si>
    <t>BALANCE SHEET</t>
  </si>
  <si>
    <t>6 Individual Sections</t>
  </si>
  <si>
    <t>(Sum of High Option, Standard Option, DOD High, DOD Standard, Underwriter 1, &amp; Underwriter 2)</t>
  </si>
  <si>
    <t>Balance in Letter of Credit (LOC) Account</t>
  </si>
  <si>
    <t>Underwriter 1</t>
  </si>
  <si>
    <t>Underwriter 2</t>
  </si>
  <si>
    <t>STATEMENT OF CASH FLOWS</t>
  </si>
  <si>
    <t>CASH FLOWS FROM OPERATING ACTIVITIES</t>
  </si>
  <si>
    <t>Net Gain (Loss)</t>
  </si>
  <si>
    <t>Adjustments to Reconcile Net Gain to Net Cash</t>
  </si>
  <si>
    <t xml:space="preserve"> Provided by (used in) Operating Activities:</t>
  </si>
  <si>
    <t>Prior Period Adjustments</t>
  </si>
  <si>
    <t>Net Purchase of Investments</t>
  </si>
  <si>
    <t>Change in Assets</t>
  </si>
  <si>
    <t>Letter of Credit Account</t>
  </si>
  <si>
    <t>Prepaid Expenses</t>
  </si>
  <si>
    <t>Due for Treasury Offset</t>
  </si>
  <si>
    <t>Change in Liabilities</t>
  </si>
  <si>
    <t>Health Benefits Charges Accrued but Unpaid</t>
  </si>
  <si>
    <t>Accrued Administrative Expenses</t>
  </si>
  <si>
    <t>TOTAL ADJUSTMENTS</t>
  </si>
  <si>
    <t>NET CASH PROVIDED BY OPERATING ACTIVITIES</t>
  </si>
  <si>
    <t>CASH FLOWS FROM INVESTMENT ACTIVITIES</t>
  </si>
  <si>
    <t>Proceeds from Sale of Investments</t>
  </si>
  <si>
    <t>Purchase of Investments</t>
  </si>
  <si>
    <t>NET CASH PROVIDED BY INVESTING ACTIVITIES</t>
  </si>
  <si>
    <t>NET INCREASE IN CASH AND CASH EQUIVALENTS</t>
  </si>
  <si>
    <t>Cash and Cash Equivalents, Beginning of Year</t>
  </si>
  <si>
    <t>Cash and Cash Equivalents, End of Year</t>
  </si>
  <si>
    <t>NOTES TO THE FINANCIAL STATEMENTS</t>
  </si>
  <si>
    <t>Calculation Checks</t>
  </si>
  <si>
    <t>Allowed dollar difference</t>
  </si>
  <si>
    <t>Allowed percentage difference</t>
  </si>
  <si>
    <t>Status</t>
  </si>
  <si>
    <t>Difference</t>
  </si>
  <si>
    <t>PCT Difference</t>
  </si>
  <si>
    <t>Summary Statement Total Paid Admin Expenses =Total from Monthly Cash Flow Wksht.</t>
  </si>
  <si>
    <t>Administrative Expenses Charged &lt;= Contract Limit</t>
  </si>
  <si>
    <t>Health Benefits Charges Monthly Claims Paid Total = Claims Paid By Type Total</t>
  </si>
  <si>
    <t>Summary Statement Carrier Investment Income = Monthly Cash Flow Investment Income</t>
  </si>
  <si>
    <t>Balance Sheet Cash&amp;Cash Equivalents = Statement of Cash Flows Ending Balance</t>
  </si>
  <si>
    <t>Statement of Cash Flows Worksheet Ties BOY, EOY Cash &amp; Cash Equivalents</t>
  </si>
  <si>
    <t>CALENDAR</t>
  </si>
  <si>
    <t>Carrier Name</t>
  </si>
  <si>
    <t>Code</t>
  </si>
  <si>
    <t>2002</t>
  </si>
  <si>
    <t>User Numeric Entry</t>
  </si>
  <si>
    <t>User Currency Entry</t>
  </si>
  <si>
    <t>##</t>
  </si>
  <si>
    <t>Balance of Prior Year Accrued Charges</t>
  </si>
  <si>
    <t>Number of Repaid Offsets</t>
  </si>
  <si>
    <t>Number of Offsets BOY</t>
  </si>
  <si>
    <t>Offsets Dollar Balance BOY</t>
  </si>
  <si>
    <t>Number of Offsets EOY</t>
  </si>
  <si>
    <t>Offsets Dollar Balance EOY</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</si>
</sst>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m\ d\,\ yyyy;@"/>
    <numFmt numFmtId="169" formatCode="0.0%"/>
    <numFmt numFmtId="170" formatCode="&quot;$&quot;#,##0.00"/>
    <numFmt numFmtId="171" formatCode=";;;"/>
    <numFmt numFmtId="172" formatCode="0000"/>
    <numFmt numFmtId="173" formatCode="[$-409]mmmm\ yyyy;@"/>
    <numFmt numFmtId="174" formatCode="[$-409]&quot;1. &quot;@"/>
    <numFmt numFmtId="175" formatCode="[$-409]&quot;a. &quot;@"/>
    <numFmt numFmtId="176" formatCode="[$-409]&quot;b. &quot;@"/>
    <numFmt numFmtId="177" formatCode="[$-409]&quot;c. &quot;@"/>
    <numFmt numFmtId="178" formatCode="[$-409]&quot;c. &quot;@&quot;  (Line la + Line lb)&quot;"/>
    <numFmt numFmtId="179" formatCode="[$-409]&quot;2. &quot;@"/>
    <numFmt numFmtId="180" formatCode="[$-409]&quot;c. &quot;@&quot;  (Line 2a + Line 2b)&quot;"/>
    <numFmt numFmtId="181" formatCode="[$-409]&quot;3. &quot;@&quot;(Line 2c x 3.5)&quot;"/>
    <numFmt numFmtId="182" formatCode="[$-409]&quot;4. &quot;@"/>
    <numFmt numFmtId="183" formatCode="[$-409]&quot;3. &quot;@"/>
    <numFmt numFmtId="184" formatCode="[$-409]&quot;(a) &quot;@"/>
    <numFmt numFmtId="185" formatCode="[$-409]&quot;(b) &quot;@"/>
    <numFmt numFmtId="186" formatCode="[$-409]&quot;d. &quot;@&quot;  (use worksheet below)&quot;"/>
    <numFmt numFmtId="187" formatCode="[$-409]&quot;e. &quot;@"/>
    <numFmt numFmtId="188" formatCode="[$-409]&quot;(1) &quot;@"/>
    <numFmt numFmtId="189" formatCode="[$-409]&quot;(2) &quot;@"/>
    <numFmt numFmtId="190" formatCode="[$-409]&quot;d. &quot;@"/>
    <numFmt numFmtId="191" formatCode="[$-409]&quot;f. &quot;@"/>
    <numFmt numFmtId="192" formatCode="[$-409]&quot;5. &quot;@"/>
    <numFmt numFmtId="193" formatCode="[$-409]&quot;g. &quot;@"/>
    <numFmt numFmtId="194" formatCode="[$-409]&quot;f. &quot;@&quot; (use worksheet below)&quot;"/>
    <numFmt numFmtId="195" formatCode="[$-409]@&quot; (Copied to Line 2a on Summary Statement)&quot;"/>
    <numFmt numFmtId="196" formatCode="[$-409]&quot;PART A -  &quot;@"/>
    <numFmt numFmtId="197" formatCode="[$-409]&quot;PART B -  &quot;@"/>
    <numFmt numFmtId="198" formatCode="[$-409]&quot;PART C -  &quot;@"/>
    <numFmt numFmtId="199" formatCode="[$-409]&quot;PART D -  &quot;@"/>
    <numFmt numFmtId="200" formatCode="[$-409]&quot;PART E - &quot;@"/>
    <numFmt numFmtId="201" formatCode="[$-409]@&quot; (From Part A above)&quot;"/>
    <numFmt numFmtId="202" formatCode="[$-409]&quot;Less:  &quot;@"/>
    <numFmt numFmtId="203" formatCode="[$-409]@&quot; (Itemize below)&quot;"/>
    <numFmt numFmtId="204" formatCode="[$-409]@&quot; (show increase as positive)&quot;"/>
    <numFmt numFmtId="205" formatCode="[$-409]&quot;6. &quot;@"/>
    <numFmt numFmtId="206" formatCode="[$-409]&quot;(entrytext) &quot;@"/>
    <numFmt numFmtId="207" formatCode="[$-409]dddd\,\ mmmm\ dd\,\ yyyy"/>
    <numFmt numFmtId="208" formatCode="[$-409]&quot;7. &quot;@"/>
    <numFmt numFmtId="209" formatCode="[$-409]&quot;8. &quot;@"/>
    <numFmt numFmtId="210" formatCode="[$-409]&quot;9. &quot;@"/>
  </numFmts>
  <fonts count="17">
    <font>
      <sz val="10"/>
      <name val="Arial"/>
      <family val="0"/>
    </font>
    <font>
      <b/>
      <sz val="12"/>
      <name val="Times New Roman"/>
      <family val="1"/>
    </font>
    <font>
      <b/>
      <sz val="10"/>
      <name val="Times New Roman"/>
      <family val="1"/>
    </font>
    <font>
      <b/>
      <sz val="8"/>
      <name val="Times New Roman"/>
      <family val="1"/>
    </font>
    <font>
      <b/>
      <sz val="10"/>
      <name val="Arial"/>
      <family val="2"/>
    </font>
    <font>
      <b/>
      <sz val="12"/>
      <name val="Arial"/>
      <family val="2"/>
    </font>
    <font>
      <b/>
      <sz val="14"/>
      <name val="Times New Roman"/>
      <family val="1"/>
    </font>
    <font>
      <sz val="12"/>
      <name val="Arial"/>
      <family val="0"/>
    </font>
    <font>
      <b/>
      <u val="single"/>
      <sz val="12"/>
      <name val="Times New Roman"/>
      <family val="1"/>
    </font>
    <font>
      <sz val="12"/>
      <name val="Times New Roman"/>
      <family val="1"/>
    </font>
    <font>
      <sz val="8"/>
      <name val="Times New Roman"/>
      <family val="1"/>
    </font>
    <font>
      <b/>
      <sz val="8"/>
      <color indexed="8"/>
      <name val="Tahoma"/>
      <family val="0"/>
    </font>
    <font>
      <sz val="8"/>
      <color indexed="8"/>
      <name val="Tahoma"/>
      <family val="0"/>
    </font>
    <font>
      <sz val="8"/>
      <name val="Arial"/>
      <family val="0"/>
    </font>
    <font>
      <u val="single"/>
      <sz val="10"/>
      <color indexed="36"/>
      <name val="Arial"/>
      <family val="0"/>
    </font>
    <font>
      <u val="single"/>
      <sz val="10"/>
      <color indexed="12"/>
      <name val="Arial"/>
      <family val="0"/>
    </font>
    <font>
      <b/>
      <sz val="8"/>
      <name val="Arial"/>
      <family val="2"/>
    </font>
  </fonts>
  <fills count="6">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s>
  <borders count="63">
    <border>
      <left/>
      <right/>
      <top/>
      <bottom/>
      <diagonal/>
    </border>
    <border>
      <left style="double"/>
      <right style="double"/>
      <top style="double"/>
      <bottom style="double"/>
    </border>
    <border>
      <left style="medium"/>
      <right style="medium"/>
      <top style="medium"/>
      <bottom style="mediu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double"/>
      <right style="double"/>
      <top style="double"/>
      <bottom>
        <color indexed="63"/>
      </bottom>
    </border>
    <border>
      <left style="thick">
        <color indexed="10"/>
      </left>
      <right style="thick">
        <color indexed="10"/>
      </right>
      <top style="thick">
        <color indexed="10"/>
      </top>
      <bottom style="thick">
        <color indexed="10"/>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double"/>
      <right style="double"/>
      <top style="double"/>
      <bottom style="thick"/>
    </border>
    <border>
      <left>
        <color indexed="63"/>
      </left>
      <right>
        <color indexed="63"/>
      </right>
      <top>
        <color indexed="63"/>
      </top>
      <bottom style="thick"/>
    </border>
    <border>
      <left style="thick"/>
      <right>
        <color indexed="63"/>
      </right>
      <top>
        <color indexed="63"/>
      </top>
      <bottom style="thick"/>
    </border>
    <border>
      <left>
        <color indexed="63"/>
      </left>
      <right style="thick"/>
      <top>
        <color indexed="63"/>
      </top>
      <bottom style="thick"/>
    </border>
    <border>
      <left style="medium"/>
      <right style="medium"/>
      <top style="medium"/>
      <bottom>
        <color indexed="63"/>
      </bottom>
    </border>
    <border>
      <left style="medium"/>
      <right style="medium"/>
      <top style="thick"/>
      <bottom style="medium"/>
    </border>
    <border>
      <left style="thick"/>
      <right style="medium"/>
      <top>
        <color indexed="63"/>
      </top>
      <bottom>
        <color indexed="63"/>
      </bottom>
    </border>
    <border>
      <left style="double"/>
      <right style="double"/>
      <top>
        <color indexed="63"/>
      </top>
      <bottom style="double"/>
    </border>
    <border>
      <left style="medium"/>
      <right style="thick"/>
      <top>
        <color indexed="63"/>
      </top>
      <bottom>
        <color indexed="63"/>
      </bottom>
    </border>
    <border>
      <left style="double"/>
      <right style="medium"/>
      <top style="double"/>
      <bottom style="thick"/>
    </border>
    <border>
      <left>
        <color indexed="63"/>
      </left>
      <right>
        <color indexed="63"/>
      </right>
      <top style="thick"/>
      <bottom style="thick"/>
    </border>
    <border>
      <left style="medium"/>
      <right style="thick"/>
      <top>
        <color indexed="63"/>
      </top>
      <bottom style="thick"/>
    </border>
    <border>
      <left style="double"/>
      <right>
        <color indexed="63"/>
      </right>
      <top style="double"/>
      <bottom style="double"/>
    </border>
    <border>
      <left style="double"/>
      <right>
        <color indexed="63"/>
      </right>
      <top>
        <color indexed="63"/>
      </top>
      <bottom>
        <color indexed="63"/>
      </bottom>
    </border>
    <border>
      <left style="thick"/>
      <right style="thick"/>
      <top style="thick"/>
      <bottom style="thick"/>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thick"/>
      <right style="thick"/>
      <top style="thick"/>
      <bottom>
        <color indexed="63"/>
      </bottom>
    </border>
    <border>
      <left style="thick"/>
      <right style="thick"/>
      <top>
        <color indexed="63"/>
      </top>
      <bottom style="thick"/>
    </border>
    <border>
      <left style="thick"/>
      <right style="thick"/>
      <top>
        <color indexed="63"/>
      </top>
      <bottom>
        <color indexed="63"/>
      </bottom>
    </border>
    <border>
      <left style="thick"/>
      <right>
        <color indexed="63"/>
      </right>
      <top style="medium"/>
      <bottom>
        <color indexed="63"/>
      </bottom>
    </border>
    <border>
      <left>
        <color indexed="63"/>
      </left>
      <right style="thick"/>
      <top style="medium"/>
      <bottom>
        <color indexed="63"/>
      </bottom>
    </border>
    <border>
      <left style="thick"/>
      <right style="thick"/>
      <top style="medium"/>
      <bottom style="medium"/>
    </border>
    <border>
      <left>
        <color indexed="63"/>
      </left>
      <right>
        <color indexed="63"/>
      </right>
      <top style="double"/>
      <bottom style="thick"/>
    </border>
    <border>
      <left style="double"/>
      <right>
        <color indexed="63"/>
      </right>
      <top>
        <color indexed="63"/>
      </top>
      <bottom style="thick"/>
    </border>
    <border>
      <left style="medium"/>
      <right style="thick"/>
      <top style="thick"/>
      <bottom style="medium"/>
    </border>
    <border>
      <left style="double"/>
      <right style="thick"/>
      <top style="double"/>
      <bottom style="double"/>
    </border>
    <border>
      <left style="medium"/>
      <right style="thick"/>
      <top style="medium"/>
      <bottom style="medium"/>
    </border>
    <border>
      <left style="double"/>
      <right style="thick"/>
      <top style="double"/>
      <bottom style="thick"/>
    </border>
    <border>
      <left style="thick">
        <color indexed="10"/>
      </left>
      <right>
        <color indexed="63"/>
      </right>
      <top style="thick"/>
      <bottom>
        <color indexed="63"/>
      </bottom>
    </border>
    <border>
      <left>
        <color indexed="63"/>
      </left>
      <right style="medium"/>
      <top>
        <color indexed="63"/>
      </top>
      <bottom>
        <color indexed="63"/>
      </bottom>
    </border>
    <border>
      <left style="thick">
        <color indexed="10"/>
      </left>
      <right>
        <color indexed="63"/>
      </right>
      <top>
        <color indexed="63"/>
      </top>
      <bottom style="thick"/>
    </border>
    <border>
      <left>
        <color indexed="63"/>
      </left>
      <right style="medium"/>
      <top style="thick"/>
      <bottom>
        <color indexed="63"/>
      </bottom>
    </border>
    <border>
      <left style="medium"/>
      <right style="thick"/>
      <top style="double"/>
      <bottom style="medium"/>
    </border>
    <border>
      <left style="double"/>
      <right style="thick"/>
      <top>
        <color indexed="63"/>
      </top>
      <bottom style="double"/>
    </border>
    <border>
      <left style="thick"/>
      <right style="thick"/>
      <top>
        <color indexed="63"/>
      </top>
      <bottom style="double"/>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2" borderId="1">
      <alignment/>
      <protection/>
    </xf>
    <xf numFmtId="168" fontId="0" fillId="2" borderId="1">
      <alignment horizontal="left"/>
      <protection/>
    </xf>
    <xf numFmtId="37" fontId="0" fillId="2" borderId="1">
      <alignment/>
      <protection/>
    </xf>
    <xf numFmtId="169" fontId="0" fillId="2" borderId="1">
      <alignment/>
      <protection/>
    </xf>
    <xf numFmtId="49" fontId="0" fillId="2" borderId="1">
      <alignment/>
      <protection/>
    </xf>
    <xf numFmtId="0" fontId="1" fillId="0" borderId="0">
      <alignment horizontal="center" wrapText="1"/>
      <protection/>
    </xf>
    <xf numFmtId="49" fontId="0" fillId="3" borderId="2" applyFont="0">
      <alignment wrapText="1"/>
      <protection locked="0"/>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4" borderId="2">
      <alignment/>
      <protection locked="0"/>
    </xf>
    <xf numFmtId="37" fontId="0" fillId="4" borderId="2">
      <alignment/>
      <protection locked="0"/>
    </xf>
    <xf numFmtId="49" fontId="2" fillId="3" borderId="2">
      <alignment wrapText="1"/>
      <protection locked="0"/>
    </xf>
    <xf numFmtId="49" fontId="3" fillId="3" borderId="2">
      <alignment wrapText="1"/>
      <protection locked="0"/>
    </xf>
    <xf numFmtId="0" fontId="14"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 fillId="0" borderId="0">
      <alignment/>
      <protection/>
    </xf>
    <xf numFmtId="0" fontId="4" fillId="0" borderId="0">
      <alignment horizontal="right"/>
      <protection/>
    </xf>
    <xf numFmtId="0" fontId="1" fillId="0" borderId="0">
      <alignment horizontal="left" indent="2"/>
      <protection/>
    </xf>
    <xf numFmtId="0" fontId="1" fillId="0" borderId="0">
      <alignment horizontal="left" indent="4"/>
      <protection/>
    </xf>
    <xf numFmtId="0" fontId="1" fillId="0" borderId="0">
      <alignment horizontal="left" indent="6"/>
      <protection/>
    </xf>
    <xf numFmtId="168" fontId="5" fillId="0" borderId="0">
      <alignment horizontal="center"/>
      <protection/>
    </xf>
    <xf numFmtId="0" fontId="6" fillId="0" borderId="0">
      <alignment horizontal="center"/>
      <protection/>
    </xf>
  </cellStyleXfs>
  <cellXfs count="301">
    <xf numFmtId="0" fontId="0" fillId="0" borderId="0" xfId="0" applyAlignment="1">
      <alignment/>
    </xf>
    <xf numFmtId="0" fontId="4" fillId="0" borderId="0" xfId="0" applyFont="1" applyAlignment="1">
      <alignment/>
    </xf>
    <xf numFmtId="0" fontId="0" fillId="0" borderId="3" xfId="0" applyBorder="1" applyAlignment="1">
      <alignment/>
    </xf>
    <xf numFmtId="0" fontId="4" fillId="0" borderId="4" xfId="0" applyFont="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4" fillId="0" borderId="0" xfId="0" applyFont="1" applyBorder="1" applyAlignment="1">
      <alignment/>
    </xf>
    <xf numFmtId="0" fontId="0" fillId="0" borderId="0" xfId="0" applyBorder="1" applyAlignment="1">
      <alignment/>
    </xf>
    <xf numFmtId="0" fontId="6" fillId="0" borderId="0" xfId="38" applyFont="1" applyBorder="1">
      <alignment horizontal="center"/>
      <protection/>
    </xf>
    <xf numFmtId="0" fontId="0" fillId="0" borderId="7" xfId="0" applyBorder="1" applyAlignment="1">
      <alignment/>
    </xf>
    <xf numFmtId="168" fontId="5" fillId="0" borderId="0" xfId="37" applyBorder="1">
      <alignment horizontal="center"/>
      <protection/>
    </xf>
    <xf numFmtId="0" fontId="4" fillId="0" borderId="0" xfId="0" applyFont="1" applyBorder="1" applyAlignment="1">
      <alignment horizontal="center"/>
    </xf>
    <xf numFmtId="49" fontId="1" fillId="3" borderId="2" xfId="27" applyFont="1" applyBorder="1">
      <alignment wrapText="1"/>
      <protection locked="0"/>
    </xf>
    <xf numFmtId="49" fontId="2" fillId="3" borderId="2" xfId="27" applyBorder="1">
      <alignment wrapText="1"/>
      <protection locked="0"/>
    </xf>
    <xf numFmtId="37" fontId="0" fillId="4" borderId="2" xfId="26" applyBorder="1">
      <alignment/>
      <protection locked="0"/>
    </xf>
    <xf numFmtId="42" fontId="0" fillId="2" borderId="8" xfId="15" applyBorder="1">
      <alignment/>
      <protection/>
    </xf>
    <xf numFmtId="0" fontId="0" fillId="0" borderId="9" xfId="0" applyBorder="1" applyAlignment="1">
      <alignment/>
    </xf>
    <xf numFmtId="0" fontId="0" fillId="0" borderId="0" xfId="0" applyFill="1" applyBorder="1" applyAlignment="1">
      <alignment/>
    </xf>
    <xf numFmtId="0" fontId="0" fillId="0" borderId="0" xfId="0" applyNumberFormat="1" applyFont="1" applyFill="1" applyBorder="1" applyAlignment="1" applyProtection="1">
      <alignment/>
      <protection/>
    </xf>
    <xf numFmtId="0" fontId="0" fillId="0" borderId="10" xfId="0" applyBorder="1" applyAlignment="1">
      <alignment/>
    </xf>
    <xf numFmtId="0" fontId="4" fillId="0" borderId="11" xfId="0" applyFont="1"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wrapText="1"/>
    </xf>
    <xf numFmtId="0" fontId="6" fillId="0" borderId="0" xfId="38" applyBorder="1">
      <alignment horizontal="center"/>
      <protection/>
    </xf>
    <xf numFmtId="0" fontId="7" fillId="0" borderId="0" xfId="0" applyFont="1" applyAlignment="1">
      <alignment/>
    </xf>
    <xf numFmtId="0" fontId="7" fillId="0" borderId="6" xfId="0" applyFont="1" applyBorder="1" applyAlignment="1">
      <alignment/>
    </xf>
    <xf numFmtId="0" fontId="7" fillId="0" borderId="0" xfId="0" applyFont="1" applyBorder="1" applyAlignment="1">
      <alignment/>
    </xf>
    <xf numFmtId="0" fontId="4" fillId="0" borderId="0" xfId="33" applyBorder="1">
      <alignment horizontal="right"/>
      <protection/>
    </xf>
    <xf numFmtId="49" fontId="0" fillId="2" borderId="1" xfId="19" applyFont="1" applyBorder="1">
      <alignment/>
      <protection/>
    </xf>
    <xf numFmtId="0" fontId="7" fillId="0" borderId="7" xfId="0" applyFont="1" applyBorder="1" applyAlignment="1">
      <alignment/>
    </xf>
    <xf numFmtId="0" fontId="0" fillId="0" borderId="13" xfId="0" applyBorder="1" applyAlignment="1">
      <alignment/>
    </xf>
    <xf numFmtId="0" fontId="0" fillId="0" borderId="14" xfId="0" applyBorder="1" applyAlignment="1">
      <alignment/>
    </xf>
    <xf numFmtId="0" fontId="1" fillId="0" borderId="14" xfId="20" applyFont="1" applyBorder="1" applyAlignment="1">
      <alignment horizontal="center" wrapText="1"/>
      <protection/>
    </xf>
    <xf numFmtId="0" fontId="0" fillId="0" borderId="15" xfId="0" applyBorder="1" applyAlignment="1">
      <alignment/>
    </xf>
    <xf numFmtId="0" fontId="0" fillId="0" borderId="16" xfId="0" applyBorder="1" applyAlignment="1">
      <alignment/>
    </xf>
    <xf numFmtId="0" fontId="1" fillId="0" borderId="0" xfId="32" applyFont="1" applyBorder="1" applyAlignment="1">
      <alignment horizontal="right"/>
      <protection/>
    </xf>
    <xf numFmtId="42" fontId="0" fillId="4" borderId="2" xfId="25" applyBorder="1">
      <alignment/>
      <protection locked="0"/>
    </xf>
    <xf numFmtId="0" fontId="0" fillId="0" borderId="17" xfId="0" applyBorder="1" applyAlignment="1">
      <alignment/>
    </xf>
    <xf numFmtId="173" fontId="1" fillId="0" borderId="0" xfId="32" applyNumberFormat="1" applyBorder="1">
      <alignment/>
      <protection/>
    </xf>
    <xf numFmtId="42" fontId="0" fillId="2" borderId="1" xfId="15" applyBorder="1">
      <alignment/>
      <protection/>
    </xf>
    <xf numFmtId="0" fontId="0" fillId="0" borderId="18" xfId="0" applyBorder="1" applyAlignment="1">
      <alignment/>
    </xf>
    <xf numFmtId="0" fontId="0" fillId="0" borderId="19" xfId="0" applyBorder="1" applyAlignment="1">
      <alignment/>
    </xf>
    <xf numFmtId="0" fontId="1" fillId="0" borderId="19" xfId="20" applyFont="1" applyBorder="1" applyAlignment="1">
      <alignment horizontal="center"/>
      <protection/>
    </xf>
    <xf numFmtId="0" fontId="0" fillId="0" borderId="20" xfId="0" applyBorder="1" applyAlignment="1">
      <alignment/>
    </xf>
    <xf numFmtId="0" fontId="1" fillId="0" borderId="0" xfId="20" applyAlignment="1">
      <alignment horizontal="center" wrapText="1"/>
      <protection/>
    </xf>
    <xf numFmtId="0" fontId="1" fillId="0" borderId="6" xfId="20" applyBorder="1" applyAlignment="1">
      <alignment horizontal="center" wrapText="1"/>
      <protection/>
    </xf>
    <xf numFmtId="0" fontId="1" fillId="0" borderId="16" xfId="20" applyBorder="1" applyAlignment="1">
      <alignment horizontal="center" wrapText="1"/>
      <protection/>
    </xf>
    <xf numFmtId="0" fontId="1" fillId="0" borderId="0" xfId="20" applyBorder="1" applyAlignment="1">
      <alignment horizontal="center" wrapText="1"/>
      <protection/>
    </xf>
    <xf numFmtId="0" fontId="1" fillId="0" borderId="2" xfId="20" applyBorder="1" applyAlignment="1">
      <alignment horizontal="center" wrapText="1"/>
      <protection/>
    </xf>
    <xf numFmtId="0" fontId="1" fillId="0" borderId="2" xfId="20" applyFont="1" applyBorder="1" applyAlignment="1">
      <alignment horizontal="center" wrapText="1"/>
      <protection/>
    </xf>
    <xf numFmtId="0" fontId="1" fillId="0" borderId="17" xfId="20" applyFont="1" applyBorder="1" applyAlignment="1">
      <alignment horizontal="center" wrapText="1"/>
      <protection/>
    </xf>
    <xf numFmtId="0" fontId="1" fillId="0" borderId="7" xfId="20" applyBorder="1" applyAlignment="1">
      <alignment horizontal="center" wrapText="1"/>
      <protection/>
    </xf>
    <xf numFmtId="0" fontId="1" fillId="0" borderId="0" xfId="20" applyFont="1" applyBorder="1" applyAlignment="1">
      <alignment horizontal="center" wrapText="1"/>
      <protection/>
    </xf>
    <xf numFmtId="42" fontId="0" fillId="4" borderId="21" xfId="25" applyBorder="1">
      <alignment/>
      <protection locked="0"/>
    </xf>
    <xf numFmtId="49" fontId="3" fillId="3" borderId="21" xfId="28" applyBorder="1">
      <alignment wrapText="1"/>
      <protection locked="0"/>
    </xf>
    <xf numFmtId="49" fontId="3" fillId="3" borderId="2" xfId="28" applyBorder="1">
      <alignment wrapText="1"/>
      <protection locked="0"/>
    </xf>
    <xf numFmtId="0" fontId="1" fillId="0" borderId="0" xfId="32" applyBorder="1" applyAlignment="1">
      <alignment horizontal="right"/>
      <protection/>
    </xf>
    <xf numFmtId="42" fontId="0" fillId="2" borderId="22" xfId="15" applyBorder="1">
      <alignment/>
      <protection/>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 fillId="0" borderId="26" xfId="20" applyFont="1" applyBorder="1">
      <alignment horizontal="center" wrapText="1"/>
      <protection/>
    </xf>
    <xf numFmtId="0" fontId="1" fillId="0" borderId="0" xfId="32" applyBorder="1">
      <alignment/>
      <protection/>
    </xf>
    <xf numFmtId="0" fontId="1" fillId="0" borderId="27" xfId="20" applyFont="1" applyBorder="1">
      <alignment horizontal="center" wrapText="1"/>
      <protection/>
    </xf>
    <xf numFmtId="0" fontId="1" fillId="0" borderId="14" xfId="20" applyBorder="1">
      <alignment horizontal="center" wrapText="1"/>
      <protection/>
    </xf>
    <xf numFmtId="0" fontId="1" fillId="0" borderId="0" xfId="34" applyFont="1" applyBorder="1">
      <alignment horizontal="left" indent="2"/>
      <protection/>
    </xf>
    <xf numFmtId="0" fontId="1" fillId="0" borderId="0" xfId="34" applyBorder="1">
      <alignment horizontal="left" indent="2"/>
      <protection/>
    </xf>
    <xf numFmtId="0" fontId="1" fillId="0" borderId="0" xfId="32" applyFont="1" applyBorder="1">
      <alignment/>
      <protection/>
    </xf>
    <xf numFmtId="0" fontId="1" fillId="0" borderId="23" xfId="32" applyFont="1" applyFill="1" applyBorder="1">
      <alignment/>
      <protection/>
    </xf>
    <xf numFmtId="0" fontId="6" fillId="0" borderId="14" xfId="38" applyFont="1" applyBorder="1">
      <alignment horizontal="center"/>
      <protection/>
    </xf>
    <xf numFmtId="0" fontId="1" fillId="0" borderId="0" xfId="20" applyBorder="1">
      <alignment horizontal="center" wrapText="1"/>
      <protection/>
    </xf>
    <xf numFmtId="0" fontId="1" fillId="0" borderId="2" xfId="20" applyBorder="1">
      <alignment horizontal="center" wrapText="1"/>
      <protection/>
    </xf>
    <xf numFmtId="0" fontId="1" fillId="0" borderId="2" xfId="20" applyFont="1" applyBorder="1">
      <alignment horizontal="center" wrapText="1"/>
      <protection/>
    </xf>
    <xf numFmtId="0" fontId="1" fillId="0" borderId="28" xfId="32" applyBorder="1" applyAlignment="1">
      <alignment horizontal="right"/>
      <protection/>
    </xf>
    <xf numFmtId="169" fontId="0" fillId="2" borderId="29" xfId="18" applyBorder="1">
      <alignment/>
      <protection/>
    </xf>
    <xf numFmtId="169" fontId="0" fillId="2" borderId="1" xfId="18" applyBorder="1">
      <alignment/>
      <protection/>
    </xf>
    <xf numFmtId="0" fontId="1" fillId="0" borderId="0" xfId="20" applyFont="1" applyBorder="1" applyAlignment="1">
      <alignment horizontal="center"/>
      <protection/>
    </xf>
    <xf numFmtId="0" fontId="1" fillId="0" borderId="0" xfId="20" applyFont="1" applyBorder="1">
      <alignment horizontal="center" wrapText="1"/>
      <protection/>
    </xf>
    <xf numFmtId="0" fontId="1" fillId="0" borderId="17" xfId="20" applyBorder="1">
      <alignment horizontal="center" wrapText="1"/>
      <protection/>
    </xf>
    <xf numFmtId="0" fontId="0" fillId="0" borderId="30" xfId="0" applyBorder="1" applyAlignment="1">
      <alignment/>
    </xf>
    <xf numFmtId="169" fontId="0" fillId="2" borderId="31" xfId="18" applyBorder="1">
      <alignment/>
      <protection/>
    </xf>
    <xf numFmtId="169" fontId="0" fillId="2" borderId="22" xfId="18" applyBorder="1">
      <alignment/>
      <protection/>
    </xf>
    <xf numFmtId="0" fontId="0" fillId="0" borderId="32" xfId="0" applyBorder="1" applyAlignment="1">
      <alignment/>
    </xf>
    <xf numFmtId="0" fontId="0" fillId="0" borderId="33" xfId="0" applyBorder="1" applyAlignment="1">
      <alignment/>
    </xf>
    <xf numFmtId="42" fontId="0" fillId="2" borderId="29" xfId="15" applyBorder="1">
      <alignment/>
      <protection/>
    </xf>
    <xf numFmtId="42" fontId="0" fillId="2" borderId="34" xfId="15" applyBorder="1">
      <alignment/>
      <protection/>
    </xf>
    <xf numFmtId="0" fontId="0" fillId="0" borderId="35" xfId="0" applyBorder="1" applyAlignment="1">
      <alignment/>
    </xf>
    <xf numFmtId="0" fontId="1" fillId="0" borderId="26" xfId="20" applyBorder="1">
      <alignment horizontal="center" wrapText="1"/>
      <protection/>
    </xf>
    <xf numFmtId="0" fontId="0" fillId="0" borderId="0" xfId="0" applyAlignment="1">
      <alignment/>
    </xf>
    <xf numFmtId="0" fontId="0" fillId="0" borderId="0"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6" fillId="0" borderId="0" xfId="38" applyBorder="1" applyAlignment="1">
      <alignment horizontal="center"/>
      <protection/>
    </xf>
    <xf numFmtId="0" fontId="0" fillId="0" borderId="7" xfId="0" applyBorder="1" applyAlignment="1">
      <alignment/>
    </xf>
    <xf numFmtId="0" fontId="0" fillId="0" borderId="13" xfId="0" applyBorder="1" applyAlignment="1">
      <alignment/>
    </xf>
    <xf numFmtId="0" fontId="0" fillId="0" borderId="14" xfId="0" applyBorder="1" applyAlignment="1">
      <alignment/>
    </xf>
    <xf numFmtId="168" fontId="5" fillId="0" borderId="14" xfId="37" applyFont="1" applyBorder="1">
      <alignment horizontal="center"/>
      <protection/>
    </xf>
    <xf numFmtId="0" fontId="0" fillId="0" borderId="15" xfId="0" applyBorder="1" applyAlignment="1">
      <alignment/>
    </xf>
    <xf numFmtId="0" fontId="0" fillId="0" borderId="16" xfId="0" applyBorder="1" applyAlignment="1">
      <alignment/>
    </xf>
    <xf numFmtId="196" fontId="1" fillId="0" borderId="0" xfId="32" applyNumberFormat="1" applyFont="1" applyBorder="1" applyAlignment="1">
      <alignment/>
      <protection/>
    </xf>
    <xf numFmtId="0" fontId="1" fillId="0" borderId="36" xfId="0" applyFont="1" applyBorder="1" applyAlignment="1">
      <alignment horizontal="center" wrapText="1"/>
    </xf>
    <xf numFmtId="0" fontId="0" fillId="0" borderId="17" xfId="0" applyBorder="1" applyAlignment="1">
      <alignment/>
    </xf>
    <xf numFmtId="0" fontId="1" fillId="0" borderId="0" xfId="0" applyFont="1" applyBorder="1" applyAlignment="1">
      <alignment horizontal="center" vertical="top" wrapText="1"/>
    </xf>
    <xf numFmtId="0" fontId="1" fillId="0" borderId="26" xfId="0" applyFont="1" applyBorder="1" applyAlignment="1">
      <alignment horizontal="center" vertical="top" wrapText="1"/>
    </xf>
    <xf numFmtId="0" fontId="0" fillId="0" borderId="18" xfId="0" applyBorder="1" applyAlignment="1">
      <alignment/>
    </xf>
    <xf numFmtId="0" fontId="1" fillId="0" borderId="19" xfId="20" applyBorder="1">
      <alignment horizontal="center" wrapText="1"/>
      <protection/>
    </xf>
    <xf numFmtId="0" fontId="1" fillId="0" borderId="20" xfId="0" applyFont="1" applyBorder="1" applyAlignment="1">
      <alignment horizontal="center" vertical="top" wrapText="1"/>
    </xf>
    <xf numFmtId="0" fontId="1" fillId="0" borderId="21" xfId="0" applyFont="1" applyBorder="1" applyAlignment="1">
      <alignment horizontal="center" wrapText="1"/>
    </xf>
    <xf numFmtId="1" fontId="1" fillId="0" borderId="37" xfId="0" applyNumberFormat="1" applyFont="1" applyBorder="1" applyAlignment="1">
      <alignment horizontal="center" wrapText="1"/>
    </xf>
    <xf numFmtId="1" fontId="1" fillId="0" borderId="38" xfId="0" applyNumberFormat="1" applyFont="1" applyBorder="1" applyAlignment="1">
      <alignment horizontal="center" wrapText="1"/>
    </xf>
    <xf numFmtId="1" fontId="1" fillId="0" borderId="39" xfId="0" applyNumberFormat="1" applyFont="1" applyBorder="1" applyAlignment="1">
      <alignment horizontal="center" wrapText="1"/>
    </xf>
    <xf numFmtId="173" fontId="1" fillId="0" borderId="0" xfId="34" applyNumberFormat="1" applyBorder="1" applyAlignment="1">
      <alignment horizontal="left" indent="2"/>
      <protection/>
    </xf>
    <xf numFmtId="0" fontId="9" fillId="0" borderId="0" xfId="0" applyFont="1" applyBorder="1" applyAlignment="1">
      <alignment/>
    </xf>
    <xf numFmtId="0" fontId="0" fillId="0" borderId="26" xfId="0" applyBorder="1" applyAlignment="1">
      <alignment/>
    </xf>
    <xf numFmtId="0" fontId="0" fillId="0" borderId="40" xfId="0" applyBorder="1" applyAlignment="1">
      <alignment/>
    </xf>
    <xf numFmtId="0" fontId="1" fillId="0" borderId="41" xfId="20" applyFont="1" applyBorder="1" applyAlignment="1">
      <alignment horizontal="center"/>
      <protection/>
    </xf>
    <xf numFmtId="0" fontId="1" fillId="0" borderId="42" xfId="0" applyFont="1" applyBorder="1" applyAlignment="1">
      <alignment horizontal="center" vertical="top" wrapText="1"/>
    </xf>
    <xf numFmtId="0" fontId="0" fillId="0" borderId="43" xfId="0" applyBorder="1" applyAlignment="1">
      <alignment/>
    </xf>
    <xf numFmtId="0" fontId="1" fillId="0" borderId="19" xfId="20" applyBorder="1" applyAlignment="1">
      <alignment horizontal="center"/>
      <protection/>
    </xf>
    <xf numFmtId="197" fontId="1" fillId="0" borderId="0" xfId="32" applyNumberFormat="1" applyFont="1" applyBorder="1">
      <alignment/>
      <protection/>
    </xf>
    <xf numFmtId="0" fontId="1" fillId="0" borderId="21" xfId="0" applyFont="1" applyBorder="1" applyAlignment="1">
      <alignment horizontal="center" vertical="top" wrapText="1"/>
    </xf>
    <xf numFmtId="37" fontId="0" fillId="2" borderId="29" xfId="17" applyBorder="1">
      <alignment/>
      <protection/>
    </xf>
    <xf numFmtId="37" fontId="0" fillId="2" borderId="1" xfId="17" applyBorder="1">
      <alignment/>
      <protection/>
    </xf>
    <xf numFmtId="0" fontId="4" fillId="0" borderId="16" xfId="33" applyBorder="1">
      <alignment horizontal="right"/>
      <protection/>
    </xf>
    <xf numFmtId="198" fontId="1" fillId="0" borderId="0" xfId="32" applyNumberFormat="1" applyFont="1" applyBorder="1">
      <alignment/>
      <protection/>
    </xf>
    <xf numFmtId="0" fontId="1" fillId="0" borderId="2" xfId="0" applyFont="1" applyBorder="1" applyAlignment="1">
      <alignment horizontal="center" wrapText="1"/>
    </xf>
    <xf numFmtId="199" fontId="1" fillId="0" borderId="0" xfId="0" applyNumberFormat="1" applyFont="1" applyBorder="1" applyAlignment="1">
      <alignment/>
    </xf>
    <xf numFmtId="201" fontId="1" fillId="0" borderId="0" xfId="34" applyNumberFormat="1" applyFont="1" applyBorder="1">
      <alignment horizontal="left" indent="2"/>
      <protection/>
    </xf>
    <xf numFmtId="0" fontId="9" fillId="0" borderId="17" xfId="0" applyFont="1" applyBorder="1" applyAlignment="1">
      <alignment/>
    </xf>
    <xf numFmtId="202" fontId="1" fillId="0" borderId="0" xfId="34" applyNumberFormat="1" applyFont="1" applyBorder="1">
      <alignment horizontal="left" indent="2"/>
      <protection/>
    </xf>
    <xf numFmtId="195" fontId="1" fillId="0" borderId="0" xfId="34" applyNumberFormat="1" applyFont="1" applyBorder="1">
      <alignment horizontal="left" indent="2"/>
      <protection/>
    </xf>
    <xf numFmtId="173" fontId="1" fillId="0" borderId="0" xfId="34" applyNumberFormat="1" applyBorder="1">
      <alignment horizontal="left" indent="2"/>
      <protection/>
    </xf>
    <xf numFmtId="0" fontId="9" fillId="0" borderId="23" xfId="0" applyFont="1" applyBorder="1" applyAlignment="1">
      <alignment/>
    </xf>
    <xf numFmtId="0" fontId="0" fillId="0" borderId="23" xfId="0" applyBorder="1" applyAlignment="1">
      <alignment/>
    </xf>
    <xf numFmtId="168" fontId="5" fillId="0" borderId="14" xfId="37" applyBorder="1">
      <alignment horizontal="center"/>
      <protection/>
    </xf>
    <xf numFmtId="42" fontId="0" fillId="4" borderId="26" xfId="25" applyBorder="1">
      <alignment/>
      <protection locked="0"/>
    </xf>
    <xf numFmtId="0" fontId="1" fillId="0" borderId="44" xfId="20" applyBorder="1">
      <alignment horizontal="center" wrapText="1"/>
      <protection/>
    </xf>
    <xf numFmtId="0" fontId="1" fillId="0" borderId="44" xfId="0" applyFont="1" applyBorder="1" applyAlignment="1">
      <alignment horizontal="center" vertical="top" wrapText="1"/>
    </xf>
    <xf numFmtId="0" fontId="1" fillId="0" borderId="15" xfId="0" applyFont="1" applyBorder="1" applyAlignment="1">
      <alignment horizontal="center" vertical="top" wrapText="1"/>
    </xf>
    <xf numFmtId="0" fontId="1" fillId="0" borderId="45" xfId="0" applyFont="1" applyBorder="1" applyAlignment="1">
      <alignment horizontal="center" wrapText="1"/>
    </xf>
    <xf numFmtId="1" fontId="1" fillId="0" borderId="24" xfId="0" applyNumberFormat="1" applyFont="1" applyBorder="1" applyAlignment="1">
      <alignment horizontal="center" wrapText="1"/>
    </xf>
    <xf numFmtId="1" fontId="1" fillId="0" borderId="23" xfId="0" applyNumberFormat="1" applyFont="1" applyBorder="1" applyAlignment="1">
      <alignment horizontal="center" wrapText="1"/>
    </xf>
    <xf numFmtId="0" fontId="0" fillId="0" borderId="44" xfId="0" applyBorder="1" applyAlignment="1">
      <alignment/>
    </xf>
    <xf numFmtId="0" fontId="1" fillId="0" borderId="14" xfId="20" applyFont="1" applyBorder="1" applyAlignment="1">
      <alignment horizontal="center"/>
      <protection/>
    </xf>
    <xf numFmtId="0" fontId="0" fillId="0" borderId="46" xfId="0" applyBorder="1" applyAlignment="1">
      <alignment/>
    </xf>
    <xf numFmtId="0" fontId="0" fillId="0" borderId="47" xfId="0" applyBorder="1" applyAlignment="1">
      <alignment/>
    </xf>
    <xf numFmtId="0" fontId="1" fillId="0" borderId="48" xfId="0" applyFont="1" applyBorder="1" applyAlignment="1">
      <alignment horizontal="center" vertical="top" wrapText="1"/>
    </xf>
    <xf numFmtId="0" fontId="1" fillId="0" borderId="45" xfId="0" applyFont="1" applyBorder="1" applyAlignment="1">
      <alignment horizontal="center" vertical="top" wrapText="1"/>
    </xf>
    <xf numFmtId="203" fontId="1" fillId="0" borderId="0" xfId="34" applyNumberFormat="1" applyBorder="1">
      <alignment horizontal="left" indent="2"/>
      <protection/>
    </xf>
    <xf numFmtId="0" fontId="1" fillId="0" borderId="16" xfId="32" applyBorder="1">
      <alignment/>
      <protection/>
    </xf>
    <xf numFmtId="203" fontId="1" fillId="0" borderId="0" xfId="34" applyNumberFormat="1" applyFont="1" applyBorder="1">
      <alignment horizontal="left" indent="2"/>
      <protection/>
    </xf>
    <xf numFmtId="168" fontId="5" fillId="0" borderId="0" xfId="37" applyFont="1" applyBorder="1">
      <alignment horizontal="center"/>
      <protection/>
    </xf>
    <xf numFmtId="0" fontId="1" fillId="0" borderId="16" xfId="32" applyFont="1" applyBorder="1">
      <alignment/>
      <protection/>
    </xf>
    <xf numFmtId="0" fontId="9" fillId="0" borderId="14" xfId="0" applyFont="1" applyBorder="1" applyAlignment="1">
      <alignment/>
    </xf>
    <xf numFmtId="49" fontId="3" fillId="3" borderId="49" xfId="28" applyBorder="1">
      <alignment wrapText="1"/>
      <protection locked="0"/>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 fillId="0" borderId="0" xfId="35" applyBorder="1">
      <alignment horizontal="left" indent="4"/>
      <protection/>
    </xf>
    <xf numFmtId="0" fontId="7" fillId="0" borderId="16" xfId="0" applyFont="1" applyBorder="1" applyAlignment="1">
      <alignment/>
    </xf>
    <xf numFmtId="0" fontId="7" fillId="0" borderId="17" xfId="0" applyFont="1" applyBorder="1" applyAlignment="1">
      <alignment/>
    </xf>
    <xf numFmtId="0" fontId="4" fillId="0" borderId="24" xfId="33" applyBorder="1">
      <alignment horizontal="right"/>
      <protection/>
    </xf>
    <xf numFmtId="0" fontId="0" fillId="0" borderId="50" xfId="0" applyBorder="1" applyAlignment="1">
      <alignment/>
    </xf>
    <xf numFmtId="0" fontId="6" fillId="0" borderId="0" xfId="38" applyFont="1" applyBorder="1" applyAlignment="1">
      <alignment horizontal="center"/>
      <protection/>
    </xf>
    <xf numFmtId="168" fontId="5" fillId="0" borderId="0" xfId="37" applyBorder="1" applyAlignment="1">
      <alignment horizontal="center"/>
      <protection/>
    </xf>
    <xf numFmtId="0" fontId="7" fillId="0" borderId="23" xfId="0" applyFont="1" applyBorder="1" applyAlignment="1">
      <alignment/>
    </xf>
    <xf numFmtId="0" fontId="1" fillId="0" borderId="0" xfId="20" applyBorder="1" applyAlignment="1">
      <alignment horizontal="center"/>
      <protection/>
    </xf>
    <xf numFmtId="49" fontId="2" fillId="3" borderId="2" xfId="27" applyBorder="1" applyAlignment="1">
      <alignment horizontal="center" wrapText="1"/>
      <protection locked="0"/>
    </xf>
    <xf numFmtId="0" fontId="0" fillId="0" borderId="51" xfId="0" applyBorder="1" applyAlignment="1">
      <alignment/>
    </xf>
    <xf numFmtId="0" fontId="1" fillId="0" borderId="46" xfId="20" applyBorder="1">
      <alignment horizontal="center" wrapText="1"/>
      <protection/>
    </xf>
    <xf numFmtId="0" fontId="7" fillId="0" borderId="3" xfId="0" applyFont="1" applyBorder="1" applyAlignment="1">
      <alignment/>
    </xf>
    <xf numFmtId="0" fontId="7" fillId="0" borderId="4" xfId="0" applyFont="1" applyBorder="1" applyAlignment="1">
      <alignment/>
    </xf>
    <xf numFmtId="0" fontId="7" fillId="0" borderId="5" xfId="0" applyFont="1" applyBorder="1" applyAlignment="1">
      <alignment/>
    </xf>
    <xf numFmtId="0" fontId="4" fillId="0" borderId="7" xfId="0" applyFont="1" applyBorder="1" applyAlignment="1">
      <alignment horizontal="center"/>
    </xf>
    <xf numFmtId="0" fontId="4" fillId="5" borderId="0" xfId="0" applyFont="1" applyFill="1" applyBorder="1" applyAlignment="1">
      <alignment horizontal="center"/>
    </xf>
    <xf numFmtId="0" fontId="4" fillId="5" borderId="7" xfId="0" applyFont="1" applyFill="1" applyBorder="1" applyAlignment="1">
      <alignment horizontal="center"/>
    </xf>
    <xf numFmtId="0" fontId="5" fillId="0" borderId="0" xfId="0" applyFont="1" applyAlignment="1">
      <alignment horizontal="center"/>
    </xf>
    <xf numFmtId="0" fontId="5" fillId="0" borderId="6"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1" fillId="0" borderId="27" xfId="20" applyBorder="1">
      <alignment horizontal="center" wrapText="1"/>
      <protection/>
    </xf>
    <xf numFmtId="0" fontId="1" fillId="0" borderId="52" xfId="20" applyFont="1" applyBorder="1" applyAlignment="1">
      <alignment horizontal="center"/>
      <protection/>
    </xf>
    <xf numFmtId="0" fontId="5" fillId="0" borderId="7" xfId="0" applyFont="1" applyBorder="1" applyAlignment="1">
      <alignment horizontal="center"/>
    </xf>
    <xf numFmtId="49" fontId="5" fillId="0" borderId="16" xfId="0" applyNumberFormat="1" applyFont="1" applyBorder="1" applyAlignment="1">
      <alignment horizontal="right"/>
    </xf>
    <xf numFmtId="174" fontId="1" fillId="0" borderId="0" xfId="32" applyNumberFormat="1" applyFont="1" applyBorder="1">
      <alignment/>
      <protection/>
    </xf>
    <xf numFmtId="175" fontId="1" fillId="0" borderId="0" xfId="34" applyNumberFormat="1" applyFont="1" applyBorder="1">
      <alignment horizontal="left" indent="2"/>
      <protection/>
    </xf>
    <xf numFmtId="42" fontId="0" fillId="2" borderId="53" xfId="15" applyBorder="1">
      <alignment/>
      <protection/>
    </xf>
    <xf numFmtId="188" fontId="1" fillId="0" borderId="0" xfId="35" applyNumberFormat="1" applyFont="1" applyBorder="1">
      <alignment horizontal="left" indent="4"/>
      <protection/>
    </xf>
    <xf numFmtId="42" fontId="0" fillId="4" borderId="54" xfId="25" applyBorder="1">
      <alignment/>
      <protection locked="0"/>
    </xf>
    <xf numFmtId="189" fontId="1" fillId="0" borderId="0" xfId="35" applyNumberFormat="1" applyFont="1" applyBorder="1">
      <alignment horizontal="left" indent="4"/>
      <protection/>
    </xf>
    <xf numFmtId="0" fontId="5" fillId="0" borderId="0" xfId="0" applyFont="1" applyBorder="1" applyAlignment="1">
      <alignment horizontal="left" indent="4"/>
    </xf>
    <xf numFmtId="176" fontId="1" fillId="0" borderId="0" xfId="34" applyNumberFormat="1" applyFont="1" applyBorder="1">
      <alignment horizontal="left" indent="2"/>
      <protection/>
    </xf>
    <xf numFmtId="177" fontId="1" fillId="0" borderId="0" xfId="34" applyNumberFormat="1" applyFont="1" applyBorder="1">
      <alignment horizontal="left" indent="2"/>
      <protection/>
    </xf>
    <xf numFmtId="190" fontId="1" fillId="0" borderId="0" xfId="34" applyNumberFormat="1" applyFont="1" applyBorder="1">
      <alignment horizontal="left" indent="2"/>
      <protection/>
    </xf>
    <xf numFmtId="187" fontId="1" fillId="0" borderId="0" xfId="34" applyNumberFormat="1" applyFont="1" applyBorder="1">
      <alignment horizontal="left" indent="2"/>
      <protection/>
    </xf>
    <xf numFmtId="191" fontId="1" fillId="0" borderId="0" xfId="34" applyNumberFormat="1" applyFont="1" applyBorder="1">
      <alignment horizontal="left" indent="2"/>
      <protection/>
    </xf>
    <xf numFmtId="179" fontId="1" fillId="0" borderId="0" xfId="32" applyNumberFormat="1" applyFont="1" applyBorder="1">
      <alignment/>
      <protection/>
    </xf>
    <xf numFmtId="0" fontId="5" fillId="0" borderId="0" xfId="0" applyFont="1" applyBorder="1" applyAlignment="1">
      <alignment/>
    </xf>
    <xf numFmtId="183" fontId="1" fillId="0" borderId="0" xfId="32" applyNumberFormat="1" applyFont="1" applyBorder="1">
      <alignment/>
      <protection/>
    </xf>
    <xf numFmtId="182" fontId="1" fillId="0" borderId="0" xfId="32" applyNumberFormat="1" applyFont="1" applyBorder="1">
      <alignment/>
      <protection/>
    </xf>
    <xf numFmtId="186" fontId="1" fillId="0" borderId="0" xfId="34" applyNumberFormat="1" applyFont="1" applyBorder="1">
      <alignment horizontal="left" indent="2"/>
      <protection/>
    </xf>
    <xf numFmtId="192" fontId="1" fillId="0" borderId="0" xfId="32" applyNumberFormat="1" applyFont="1" applyBorder="1">
      <alignment/>
      <protection/>
    </xf>
    <xf numFmtId="194" fontId="1" fillId="0" borderId="0" xfId="34" applyNumberFormat="1" applyFont="1" applyBorder="1">
      <alignment horizontal="left" indent="2"/>
      <protection/>
    </xf>
    <xf numFmtId="0" fontId="7" fillId="0" borderId="24" xfId="0" applyFont="1" applyBorder="1" applyAlignment="1">
      <alignment/>
    </xf>
    <xf numFmtId="193" fontId="1" fillId="0" borderId="23" xfId="34" applyNumberFormat="1" applyFont="1" applyBorder="1">
      <alignment horizontal="left" indent="2"/>
      <protection/>
    </xf>
    <xf numFmtId="42" fontId="0" fillId="2" borderId="55" xfId="15" applyBorder="1">
      <alignment/>
      <protection/>
    </xf>
    <xf numFmtId="0" fontId="7" fillId="0" borderId="13" xfId="0" applyFont="1" applyBorder="1" applyAlignment="1">
      <alignment/>
    </xf>
    <xf numFmtId="0" fontId="6" fillId="0" borderId="14" xfId="38" applyBorder="1">
      <alignment horizontal="center"/>
      <protection/>
    </xf>
    <xf numFmtId="0" fontId="7" fillId="0" borderId="14" xfId="0" applyFont="1" applyBorder="1" applyAlignment="1">
      <alignment/>
    </xf>
    <xf numFmtId="0" fontId="7" fillId="0" borderId="15" xfId="0" applyFont="1" applyBorder="1" applyAlignment="1">
      <alignment/>
    </xf>
    <xf numFmtId="0" fontId="7" fillId="0" borderId="25"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9" fillId="0" borderId="0" xfId="0" applyFont="1" applyBorder="1" applyAlignment="1">
      <alignment horizontal="left" indent="3"/>
    </xf>
    <xf numFmtId="178" fontId="1" fillId="0" borderId="0" xfId="34" applyNumberFormat="1" applyFont="1" applyBorder="1">
      <alignment horizontal="left" indent="2"/>
      <protection/>
    </xf>
    <xf numFmtId="0" fontId="9" fillId="0" borderId="0" xfId="0" applyFont="1" applyBorder="1" applyAlignment="1">
      <alignment horizontal="left" indent="2"/>
    </xf>
    <xf numFmtId="0" fontId="9" fillId="0" borderId="0" xfId="0" applyFont="1" applyBorder="1" applyAlignment="1">
      <alignment/>
    </xf>
    <xf numFmtId="0" fontId="9" fillId="0" borderId="0" xfId="0" applyFont="1" applyBorder="1" applyAlignment="1">
      <alignment horizontal="left" indent="4"/>
    </xf>
    <xf numFmtId="180" fontId="1" fillId="0" borderId="0" xfId="34" applyNumberFormat="1" applyFont="1" applyBorder="1">
      <alignment horizontal="left" indent="2"/>
      <protection/>
    </xf>
    <xf numFmtId="0" fontId="10" fillId="0" borderId="0" xfId="0" applyFont="1" applyBorder="1" applyAlignment="1">
      <alignment/>
    </xf>
    <xf numFmtId="181" fontId="1" fillId="0" borderId="0" xfId="32" applyNumberFormat="1" applyFont="1" applyBorder="1">
      <alignment/>
      <protection/>
    </xf>
    <xf numFmtId="42" fontId="0" fillId="2" borderId="1" xfId="15" applyFont="1" applyBorder="1">
      <alignment/>
      <protection/>
    </xf>
    <xf numFmtId="0" fontId="1" fillId="0" borderId="23" xfId="34" applyFont="1" applyBorder="1">
      <alignment horizontal="left" indent="2"/>
      <protection/>
    </xf>
    <xf numFmtId="0" fontId="9" fillId="0" borderId="23" xfId="0" applyFont="1" applyBorder="1" applyAlignment="1">
      <alignment horizontal="left" indent="2"/>
    </xf>
    <xf numFmtId="205" fontId="1" fillId="0" borderId="0" xfId="32" applyNumberFormat="1" applyFont="1" applyBorder="1">
      <alignment/>
      <protection/>
    </xf>
    <xf numFmtId="171" fontId="4" fillId="0" borderId="0" xfId="0" applyNumberFormat="1" applyFont="1" applyAlignment="1" applyProtection="1">
      <alignment/>
      <protection hidden="1"/>
    </xf>
    <xf numFmtId="0" fontId="4" fillId="0" borderId="0" xfId="0" applyFont="1" applyAlignment="1">
      <alignment/>
    </xf>
    <xf numFmtId="170" fontId="0" fillId="0" borderId="0" xfId="0" applyNumberFormat="1" applyAlignment="1">
      <alignment/>
    </xf>
    <xf numFmtId="171" fontId="4" fillId="0" borderId="4" xfId="0" applyNumberFormat="1" applyFont="1" applyBorder="1" applyAlignment="1" applyProtection="1">
      <alignment/>
      <protection hidden="1"/>
    </xf>
    <xf numFmtId="0" fontId="4" fillId="0" borderId="4" xfId="0" applyFont="1" applyBorder="1" applyAlignment="1">
      <alignment/>
    </xf>
    <xf numFmtId="170" fontId="0" fillId="0" borderId="4" xfId="0" applyNumberFormat="1" applyBorder="1" applyAlignment="1">
      <alignment/>
    </xf>
    <xf numFmtId="171" fontId="4" fillId="0" borderId="0" xfId="0" applyNumberFormat="1" applyFont="1" applyBorder="1" applyAlignment="1" applyProtection="1">
      <alignment/>
      <protection hidden="1"/>
    </xf>
    <xf numFmtId="0" fontId="4" fillId="0" borderId="0" xfId="0" applyFont="1" applyBorder="1" applyAlignment="1">
      <alignment/>
    </xf>
    <xf numFmtId="170" fontId="0" fillId="0" borderId="0" xfId="0" applyNumberFormat="1" applyBorder="1" applyAlignment="1">
      <alignment/>
    </xf>
    <xf numFmtId="0" fontId="0" fillId="0" borderId="56" xfId="0" applyBorder="1" applyAlignment="1">
      <alignment/>
    </xf>
    <xf numFmtId="171" fontId="1" fillId="0" borderId="14" xfId="0" applyNumberFormat="1" applyFont="1" applyBorder="1" applyAlignment="1" applyProtection="1">
      <alignment/>
      <protection hidden="1"/>
    </xf>
    <xf numFmtId="0" fontId="4" fillId="0" borderId="14" xfId="0" applyFont="1" applyBorder="1" applyAlignment="1">
      <alignment/>
    </xf>
    <xf numFmtId="0" fontId="1" fillId="0" borderId="0" xfId="20" applyNumberFormat="1" applyFont="1" applyFill="1" applyBorder="1" applyAlignment="1" applyProtection="1">
      <alignment horizontal="center" wrapText="1"/>
      <protection/>
    </xf>
    <xf numFmtId="171" fontId="0" fillId="0" borderId="0" xfId="0" applyNumberFormat="1" applyFont="1" applyBorder="1" applyAlignment="1" applyProtection="1">
      <alignment/>
      <protection hidden="1"/>
    </xf>
    <xf numFmtId="0" fontId="1" fillId="0" borderId="57" xfId="32" applyBorder="1" applyAlignment="1">
      <alignment horizontal="right"/>
      <protection/>
    </xf>
    <xf numFmtId="0" fontId="1" fillId="0" borderId="0" xfId="0" applyFont="1" applyBorder="1" applyAlignment="1">
      <alignment/>
    </xf>
    <xf numFmtId="171" fontId="4" fillId="0" borderId="14" xfId="0" applyNumberFormat="1" applyFont="1" applyBorder="1" applyAlignment="1" applyProtection="1">
      <alignment/>
      <protection hidden="1"/>
    </xf>
    <xf numFmtId="170" fontId="0" fillId="0" borderId="14" xfId="0" applyNumberFormat="1" applyBorder="1" applyAlignment="1">
      <alignment/>
    </xf>
    <xf numFmtId="0" fontId="0" fillId="0" borderId="58" xfId="0" applyBorder="1" applyAlignment="1">
      <alignment/>
    </xf>
    <xf numFmtId="171" fontId="1" fillId="0" borderId="0" xfId="0" applyNumberFormat="1" applyFont="1" applyBorder="1" applyAlignment="1" applyProtection="1">
      <alignment/>
      <protection hidden="1"/>
    </xf>
    <xf numFmtId="0" fontId="1" fillId="0" borderId="14" xfId="32" applyBorder="1">
      <alignment/>
      <protection/>
    </xf>
    <xf numFmtId="0" fontId="0" fillId="0" borderId="0" xfId="0" applyNumberFormat="1" applyFont="1" applyBorder="1" applyAlignment="1" applyProtection="1">
      <alignment/>
      <protection/>
    </xf>
    <xf numFmtId="0" fontId="0" fillId="0" borderId="0" xfId="0" applyNumberFormat="1" applyFont="1" applyBorder="1" applyAlignment="1" applyProtection="1">
      <alignment/>
      <protection hidden="1"/>
    </xf>
    <xf numFmtId="171" fontId="4" fillId="0" borderId="23" xfId="0" applyNumberFormat="1" applyFont="1" applyBorder="1" applyAlignment="1" applyProtection="1">
      <alignment/>
      <protection hidden="1"/>
    </xf>
    <xf numFmtId="0" fontId="4" fillId="0" borderId="23" xfId="0" applyFont="1" applyBorder="1" applyAlignment="1">
      <alignment/>
    </xf>
    <xf numFmtId="170" fontId="0" fillId="0" borderId="23" xfId="0" applyNumberFormat="1" applyBorder="1" applyAlignment="1">
      <alignment/>
    </xf>
    <xf numFmtId="171" fontId="4" fillId="0" borderId="11" xfId="0" applyNumberFormat="1" applyFont="1" applyBorder="1" applyAlignment="1" applyProtection="1">
      <alignment/>
      <protection hidden="1"/>
    </xf>
    <xf numFmtId="0" fontId="4" fillId="0" borderId="11" xfId="0" applyFont="1" applyBorder="1" applyAlignment="1">
      <alignment/>
    </xf>
    <xf numFmtId="170" fontId="0" fillId="0" borderId="11" xfId="0" applyNumberFormat="1" applyBorder="1" applyAlignment="1">
      <alignment/>
    </xf>
    <xf numFmtId="0" fontId="0" fillId="0" borderId="13" xfId="0" applyNumberFormat="1" applyBorder="1" applyAlignment="1">
      <alignment/>
    </xf>
    <xf numFmtId="0" fontId="4" fillId="0" borderId="14" xfId="33" applyBorder="1">
      <alignment horizontal="right"/>
      <protection/>
    </xf>
    <xf numFmtId="0" fontId="1" fillId="0" borderId="16" xfId="0" applyNumberFormat="1" applyFont="1" applyBorder="1" applyAlignment="1" applyProtection="1">
      <alignment/>
      <protection hidden="1"/>
    </xf>
    <xf numFmtId="172" fontId="8" fillId="0" borderId="0" xfId="0" applyNumberFormat="1" applyFont="1" applyBorder="1" applyAlignment="1">
      <alignment horizontal="center"/>
    </xf>
    <xf numFmtId="0" fontId="4" fillId="0" borderId="16" xfId="0" applyNumberFormat="1" applyFont="1" applyBorder="1" applyAlignment="1" applyProtection="1">
      <alignment/>
      <protection hidden="1"/>
    </xf>
    <xf numFmtId="0" fontId="0" fillId="0" borderId="16" xfId="0" applyNumberFormat="1" applyFont="1" applyBorder="1" applyAlignment="1" applyProtection="1">
      <alignment/>
      <protection hidden="1"/>
    </xf>
    <xf numFmtId="0" fontId="4" fillId="0" borderId="16" xfId="33" applyNumberFormat="1" applyBorder="1">
      <alignment horizontal="right"/>
      <protection/>
    </xf>
    <xf numFmtId="171" fontId="4" fillId="0" borderId="24" xfId="0" applyNumberFormat="1" applyFont="1" applyBorder="1" applyAlignment="1" applyProtection="1">
      <alignment/>
      <protection hidden="1"/>
    </xf>
    <xf numFmtId="171" fontId="1" fillId="0" borderId="16" xfId="0" applyNumberFormat="1" applyFont="1" applyBorder="1" applyAlignment="1" applyProtection="1">
      <alignment/>
      <protection hidden="1"/>
    </xf>
    <xf numFmtId="171" fontId="4" fillId="0" borderId="16" xfId="0" applyNumberFormat="1" applyFont="1" applyBorder="1" applyAlignment="1" applyProtection="1">
      <alignment/>
      <protection hidden="1"/>
    </xf>
    <xf numFmtId="2" fontId="0" fillId="0" borderId="16" xfId="0" applyNumberFormat="1" applyFont="1" applyBorder="1" applyAlignment="1" applyProtection="1">
      <alignment/>
      <protection hidden="1"/>
    </xf>
    <xf numFmtId="171" fontId="0" fillId="0" borderId="16" xfId="0" applyNumberFormat="1" applyFont="1" applyBorder="1" applyAlignment="1" applyProtection="1">
      <alignment/>
      <protection hidden="1"/>
    </xf>
    <xf numFmtId="168" fontId="5" fillId="0" borderId="59" xfId="37" applyBorder="1">
      <alignment horizontal="center"/>
      <protection/>
    </xf>
    <xf numFmtId="204" fontId="1" fillId="0" borderId="0" xfId="32" applyNumberFormat="1" applyFont="1" applyBorder="1">
      <alignment/>
      <protection/>
    </xf>
    <xf numFmtId="0" fontId="1" fillId="0" borderId="23" xfId="34" applyBorder="1">
      <alignment horizontal="left" indent="2"/>
      <protection/>
    </xf>
    <xf numFmtId="0" fontId="1" fillId="0" borderId="0" xfId="20" applyFont="1">
      <alignment horizontal="center" wrapText="1"/>
      <protection/>
    </xf>
    <xf numFmtId="0" fontId="3" fillId="0" borderId="0" xfId="32" applyFont="1">
      <alignment/>
      <protection/>
    </xf>
    <xf numFmtId="0" fontId="0" fillId="0" borderId="0" xfId="0" applyAlignment="1" applyProtection="1">
      <alignment/>
      <protection locked="0"/>
    </xf>
    <xf numFmtId="49" fontId="3" fillId="3" borderId="2" xfId="28" applyFont="1" applyBorder="1">
      <alignment wrapText="1"/>
      <protection locked="0"/>
    </xf>
    <xf numFmtId="49" fontId="3" fillId="3" borderId="2" xfId="28" applyFont="1">
      <alignment wrapText="1"/>
      <protection locked="0"/>
    </xf>
    <xf numFmtId="49" fontId="3" fillId="3" borderId="2" xfId="28">
      <alignment wrapText="1"/>
      <protection locked="0"/>
    </xf>
    <xf numFmtId="0" fontId="2" fillId="0" borderId="0" xfId="32" applyFont="1" applyAlignment="1">
      <alignment horizontal="right"/>
      <protection/>
    </xf>
    <xf numFmtId="49" fontId="2" fillId="3" borderId="2" xfId="27">
      <alignment wrapText="1"/>
      <protection locked="0"/>
    </xf>
    <xf numFmtId="37" fontId="0" fillId="2" borderId="1" xfId="17">
      <alignment/>
      <protection/>
    </xf>
    <xf numFmtId="37" fontId="0" fillId="4" borderId="2" xfId="26">
      <alignment/>
      <protection locked="0"/>
    </xf>
    <xf numFmtId="42" fontId="0" fillId="4" borderId="2" xfId="25">
      <alignment/>
      <protection locked="0"/>
    </xf>
    <xf numFmtId="42" fontId="0" fillId="2" borderId="1" xfId="15">
      <alignment/>
      <protection/>
    </xf>
    <xf numFmtId="49" fontId="0" fillId="2" borderId="1" xfId="19">
      <alignment/>
      <protection/>
    </xf>
    <xf numFmtId="169" fontId="0" fillId="2" borderId="1" xfId="18">
      <alignment/>
      <protection/>
    </xf>
    <xf numFmtId="168" fontId="0" fillId="2" borderId="1" xfId="16">
      <alignment horizontal="left"/>
      <protection/>
    </xf>
    <xf numFmtId="49" fontId="2" fillId="3" borderId="2" xfId="27" applyFont="1">
      <alignment wrapText="1"/>
      <protection locked="0"/>
    </xf>
    <xf numFmtId="0" fontId="1" fillId="0" borderId="0" xfId="32">
      <alignment/>
      <protection/>
    </xf>
    <xf numFmtId="0" fontId="0" fillId="0" borderId="24" xfId="0" applyBorder="1" applyAlignment="1">
      <alignment/>
    </xf>
    <xf numFmtId="0" fontId="0" fillId="0" borderId="25" xfId="0" applyBorder="1" applyAlignment="1">
      <alignment/>
    </xf>
    <xf numFmtId="42" fontId="0" fillId="4" borderId="60" xfId="25" applyBorder="1">
      <alignment/>
      <protection locked="0"/>
    </xf>
    <xf numFmtId="42" fontId="0" fillId="2" borderId="61" xfId="15" applyBorder="1">
      <alignment/>
      <protection/>
    </xf>
    <xf numFmtId="208" fontId="1" fillId="0" borderId="0" xfId="32" applyNumberFormat="1" applyFont="1" applyBorder="1">
      <alignment/>
      <protection/>
    </xf>
    <xf numFmtId="209" fontId="1" fillId="0" borderId="0" xfId="32" applyNumberFormat="1" applyFont="1" applyBorder="1">
      <alignment/>
      <protection/>
    </xf>
    <xf numFmtId="210" fontId="1" fillId="0" borderId="0" xfId="32" applyNumberFormat="1" applyFont="1" applyBorder="1">
      <alignment/>
      <protection/>
    </xf>
    <xf numFmtId="0" fontId="4" fillId="0" borderId="0" xfId="0" applyFont="1" applyBorder="1" applyAlignment="1">
      <alignment horizontal="center"/>
    </xf>
    <xf numFmtId="0" fontId="1" fillId="0" borderId="44" xfId="20" applyFont="1" applyBorder="1" applyAlignment="1">
      <alignment horizontal="center" wrapText="1"/>
      <protection/>
    </xf>
    <xf numFmtId="0" fontId="0" fillId="0" borderId="62" xfId="0" applyBorder="1" applyAlignment="1">
      <alignment horizontal="center" wrapText="1"/>
    </xf>
  </cellXfs>
  <cellStyles count="25">
    <cellStyle name="Normal" xfId="0"/>
    <cellStyle name="autocurrency" xfId="15"/>
    <cellStyle name="autodate" xfId="16"/>
    <cellStyle name="autonumber" xfId="17"/>
    <cellStyle name="autopercent" xfId="18"/>
    <cellStyle name="autotext" xfId="19"/>
    <cellStyle name="colheading" xfId="20"/>
    <cellStyle name="Comma" xfId="21"/>
    <cellStyle name="Comma [0]" xfId="22"/>
    <cellStyle name="Currency" xfId="23"/>
    <cellStyle name="Currency [0]" xfId="24"/>
    <cellStyle name="entrycurrency" xfId="25"/>
    <cellStyle name="entrynumber" xfId="26"/>
    <cellStyle name="entrytext" xfId="27"/>
    <cellStyle name="entrytextsmall" xfId="28"/>
    <cellStyle name="Followed Hyperlink" xfId="29"/>
    <cellStyle name="Hyperlink" xfId="30"/>
    <cellStyle name="Percent" xfId="31"/>
    <cellStyle name="rowheading" xfId="32"/>
    <cellStyle name="rowlabel" xfId="33"/>
    <cellStyle name="rowsubheading" xfId="34"/>
    <cellStyle name="rowsubsubheading" xfId="35"/>
    <cellStyle name="rowsubsubsubheading" xfId="36"/>
    <cellStyle name="subtitle" xfId="37"/>
    <cellStyle name="title"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7"/>
  <sheetViews>
    <sheetView zoomScale="75" zoomScaleNormal="75" workbookViewId="0" topLeftCell="A1">
      <selection activeCell="D20" sqref="D20"/>
    </sheetView>
  </sheetViews>
  <sheetFormatPr defaultColWidth="9.140625" defaultRowHeight="12.75"/>
  <cols>
    <col min="1" max="1" width="1.7109375" style="0" customWidth="1"/>
    <col min="2" max="2" width="21.8515625" style="1" customWidth="1"/>
    <col min="3" max="3" width="31.28125" style="0" customWidth="1"/>
    <col min="4" max="4" width="85.8515625" style="0" customWidth="1"/>
    <col min="5" max="5" width="1.7109375" style="0" customWidth="1"/>
  </cols>
  <sheetData>
    <row r="1" spans="1:5" ht="1.5" customHeight="1" thickTop="1">
      <c r="A1" s="2"/>
      <c r="B1" s="3"/>
      <c r="C1" s="4"/>
      <c r="D1" s="4"/>
      <c r="E1" s="5"/>
    </row>
    <row r="2" spans="1:5" ht="18.75" customHeight="1">
      <c r="A2" s="6"/>
      <c r="B2" s="7"/>
      <c r="C2" s="8"/>
      <c r="D2" s="9" t="s">
        <v>0</v>
      </c>
      <c r="E2" s="10"/>
    </row>
    <row r="3" spans="1:5" ht="16.5" customHeight="1" thickBot="1">
      <c r="A3" s="6"/>
      <c r="B3" s="7"/>
      <c r="C3" s="8"/>
      <c r="D3" s="11" t="s">
        <v>1</v>
      </c>
      <c r="E3" s="10"/>
    </row>
    <row r="4" spans="1:5" ht="13.5" customHeight="1" thickBot="1">
      <c r="A4" s="6"/>
      <c r="B4" s="7"/>
      <c r="C4" s="7" t="s">
        <v>2</v>
      </c>
      <c r="D4" s="289" t="s">
        <v>271</v>
      </c>
      <c r="E4" s="10"/>
    </row>
    <row r="5" spans="1:5" ht="13.5" customHeight="1" thickBot="1">
      <c r="A5" s="6"/>
      <c r="B5" s="7"/>
      <c r="C5" s="7" t="s">
        <v>3</v>
      </c>
      <c r="D5" s="289" t="s">
        <v>276</v>
      </c>
      <c r="E5" s="10"/>
    </row>
    <row r="6" spans="1:5" ht="13.5" customHeight="1" thickBot="1">
      <c r="A6" s="6"/>
      <c r="B6" s="7"/>
      <c r="C6" s="7" t="s">
        <v>4</v>
      </c>
      <c r="D6" s="281"/>
      <c r="E6" s="10"/>
    </row>
    <row r="7" spans="1:5" ht="13.5" customHeight="1" thickBot="1">
      <c r="A7" s="6"/>
      <c r="B7" s="7"/>
      <c r="C7" s="7" t="s">
        <v>5</v>
      </c>
      <c r="D7" s="281"/>
      <c r="E7" s="10"/>
    </row>
    <row r="8" spans="1:5" ht="13.5" customHeight="1" thickBot="1">
      <c r="A8" s="6"/>
      <c r="B8" s="7"/>
      <c r="C8" s="7" t="s">
        <v>6</v>
      </c>
      <c r="D8" s="281"/>
      <c r="E8" s="10"/>
    </row>
    <row r="9" spans="1:5" ht="13.5" customHeight="1" thickBot="1">
      <c r="A9" s="6"/>
      <c r="B9" s="7"/>
      <c r="C9" s="7" t="s">
        <v>7</v>
      </c>
      <c r="D9" s="281"/>
      <c r="E9" s="10"/>
    </row>
    <row r="10" spans="1:5" ht="13.5" customHeight="1" thickBot="1">
      <c r="A10" s="6"/>
      <c r="B10" s="7"/>
      <c r="C10" s="7" t="s">
        <v>8</v>
      </c>
      <c r="D10" s="281"/>
      <c r="E10" s="10"/>
    </row>
    <row r="11" spans="1:5" ht="13.5" customHeight="1" thickBot="1">
      <c r="A11" s="6"/>
      <c r="B11" s="7"/>
      <c r="C11" s="7" t="s">
        <v>9</v>
      </c>
      <c r="D11" s="281"/>
      <c r="E11" s="10"/>
    </row>
    <row r="12" spans="1:5" ht="13.5" customHeight="1" thickBot="1">
      <c r="A12" s="6"/>
      <c r="B12" s="7"/>
      <c r="C12" s="7" t="s">
        <v>10</v>
      </c>
      <c r="D12" s="281"/>
      <c r="E12" s="10"/>
    </row>
    <row r="13" spans="1:5" ht="13.5" customHeight="1" thickBot="1">
      <c r="A13" s="6"/>
      <c r="B13" s="7"/>
      <c r="C13" s="7" t="s">
        <v>11</v>
      </c>
      <c r="D13" s="281"/>
      <c r="E13" s="10"/>
    </row>
    <row r="14" spans="1:5" ht="12.75">
      <c r="A14" s="6"/>
      <c r="B14" s="7"/>
      <c r="C14" s="8"/>
      <c r="D14" s="8"/>
      <c r="E14" s="10"/>
    </row>
    <row r="15" spans="1:5" ht="13.5" customHeight="1" thickBot="1">
      <c r="A15" s="6"/>
      <c r="B15" s="298" t="s">
        <v>12</v>
      </c>
      <c r="C15" s="298"/>
      <c r="D15" s="8"/>
      <c r="E15" s="10"/>
    </row>
    <row r="16" spans="1:5" ht="16.5" customHeight="1" thickBot="1">
      <c r="A16" s="6"/>
      <c r="B16" s="7" t="s">
        <v>13</v>
      </c>
      <c r="C16" s="281" t="s">
        <v>273</v>
      </c>
      <c r="D16" s="8"/>
      <c r="E16" s="10"/>
    </row>
    <row r="17" spans="1:5" ht="13.5" customHeight="1" thickBot="1">
      <c r="A17" s="6"/>
      <c r="B17" s="7" t="s">
        <v>14</v>
      </c>
      <c r="C17" s="281" t="s">
        <v>270</v>
      </c>
      <c r="D17" s="8"/>
      <c r="E17" s="10"/>
    </row>
    <row r="18" spans="1:5" ht="13.5" customHeight="1" thickBot="1">
      <c r="A18" s="6"/>
      <c r="B18" s="7" t="s">
        <v>15</v>
      </c>
      <c r="C18" s="15">
        <v>12</v>
      </c>
      <c r="D18" s="8"/>
      <c r="E18" s="10"/>
    </row>
    <row r="19" spans="1:5" ht="14.25" customHeight="1" thickBot="1" thickTop="1">
      <c r="A19" s="6"/>
      <c r="B19" s="7" t="s">
        <v>16</v>
      </c>
      <c r="C19" s="288">
        <f>DATE(Year-1,MonthEndNumber+1,1)</f>
        <v>37257</v>
      </c>
      <c r="D19" s="8"/>
      <c r="E19" s="10"/>
    </row>
    <row r="20" spans="1:5" ht="14.25" customHeight="1" thickBot="1" thickTop="1">
      <c r="A20" s="6"/>
      <c r="B20" s="7" t="s">
        <v>17</v>
      </c>
      <c r="C20" s="288">
        <f>DATE(Year+1,MONTH(YearStart),0)</f>
        <v>37621</v>
      </c>
      <c r="D20" s="8"/>
      <c r="E20" s="10"/>
    </row>
    <row r="21" spans="1:5" ht="14.25" customHeight="1" thickBot="1" thickTop="1">
      <c r="A21" s="6"/>
      <c r="B21" s="298" t="s">
        <v>18</v>
      </c>
      <c r="C21" s="298"/>
      <c r="D21" s="8"/>
      <c r="E21" s="10"/>
    </row>
    <row r="22" spans="1:5" ht="14.25" customHeight="1" thickBot="1">
      <c r="A22" s="6"/>
      <c r="B22" s="283"/>
      <c r="C22" s="8" t="s">
        <v>274</v>
      </c>
      <c r="D22" s="8"/>
      <c r="E22" s="10"/>
    </row>
    <row r="23" spans="1:5" ht="13.5" customHeight="1" thickBot="1">
      <c r="A23" s="6"/>
      <c r="B23" s="284"/>
      <c r="C23" s="8" t="s">
        <v>275</v>
      </c>
      <c r="D23" s="8"/>
      <c r="E23" s="10"/>
    </row>
    <row r="24" spans="1:5" ht="13.5" customHeight="1" thickBot="1">
      <c r="A24" s="6"/>
      <c r="B24" s="281"/>
      <c r="C24" s="8" t="s">
        <v>19</v>
      </c>
      <c r="D24" s="8"/>
      <c r="E24" s="10"/>
    </row>
    <row r="25" spans="1:5" ht="14.25" customHeight="1" thickBot="1" thickTop="1">
      <c r="A25" s="6"/>
      <c r="B25" s="16"/>
      <c r="C25" s="8" t="s">
        <v>20</v>
      </c>
      <c r="D25" s="8"/>
      <c r="E25" s="10"/>
    </row>
    <row r="26" spans="1:5" ht="14.25" customHeight="1" thickBot="1" thickTop="1">
      <c r="A26" s="6"/>
      <c r="B26" s="17"/>
      <c r="C26" s="18" t="s">
        <v>21</v>
      </c>
      <c r="D26" s="8"/>
      <c r="E26" s="10"/>
    </row>
    <row r="27" spans="1:5" ht="13.5" customHeight="1" thickTop="1">
      <c r="A27" s="6"/>
      <c r="B27" s="8"/>
      <c r="C27" s="8"/>
      <c r="D27" s="8"/>
      <c r="E27" s="10"/>
    </row>
    <row r="28" spans="1:5" ht="12.75">
      <c r="A28" s="6"/>
      <c r="B28" s="19"/>
      <c r="C28" s="8"/>
      <c r="D28" s="8"/>
      <c r="E28" s="10"/>
    </row>
    <row r="29" spans="1:5" ht="1.5" customHeight="1" thickBot="1">
      <c r="A29" s="20"/>
      <c r="B29" s="21"/>
      <c r="C29" s="22"/>
      <c r="D29" s="22"/>
      <c r="E29" s="23"/>
    </row>
    <row r="30" ht="13.5" customHeight="1" thickTop="1"/>
    <row r="47" ht="12.75">
      <c r="C47" s="24"/>
    </row>
  </sheetData>
  <sheetProtection password="DDD8" sheet="1" objects="1" scenarios="1"/>
  <mergeCells count="2">
    <mergeCell ref="B15:C15"/>
    <mergeCell ref="B21:C21"/>
  </mergeCells>
  <printOptions horizontalCentered="1"/>
  <pageMargins left="0.75" right="0.75" top="1" bottom="1" header="0.5" footer="0.5"/>
  <pageSetup horizontalDpi="600" verticalDpi="600" orientation="landscape" scale="86" r:id="rId1"/>
  <headerFooter alignWithMargins="0">
    <oddFooter>&amp;RPage &amp;P of &amp;N</oddFooter>
  </headerFooter>
</worksheet>
</file>

<file path=xl/worksheets/sheet10.xml><?xml version="1.0" encoding="utf-8"?>
<worksheet xmlns="http://schemas.openxmlformats.org/spreadsheetml/2006/main" xmlns:r="http://schemas.openxmlformats.org/officeDocument/2006/relationships">
  <dimension ref="A1:G80"/>
  <sheetViews>
    <sheetView zoomScale="75" zoomScaleNormal="75" workbookViewId="0" topLeftCell="A1">
      <selection activeCell="D14" sqref="D14"/>
    </sheetView>
  </sheetViews>
  <sheetFormatPr defaultColWidth="9.140625" defaultRowHeight="12.75"/>
  <cols>
    <col min="1" max="1" width="2.7109375" style="0" customWidth="1"/>
    <col min="2" max="2" width="15.00390625" style="230" customWidth="1"/>
    <col min="3" max="3" width="56.00390625" style="231" customWidth="1"/>
    <col min="4" max="4" width="21.8515625" style="232" customWidth="1"/>
    <col min="5" max="5" width="57.421875" style="0" customWidth="1"/>
    <col min="6" max="6" width="4.8515625" style="0" customWidth="1"/>
    <col min="7" max="7" width="2.7109375" style="0" customWidth="1"/>
  </cols>
  <sheetData>
    <row r="1" spans="1:7" ht="3.75" customHeight="1" thickTop="1">
      <c r="A1" s="2"/>
      <c r="B1" s="233"/>
      <c r="C1" s="234"/>
      <c r="D1" s="235"/>
      <c r="E1" s="4"/>
      <c r="F1" s="4"/>
      <c r="G1" s="5"/>
    </row>
    <row r="2" spans="1:7" ht="18.75" customHeight="1">
      <c r="A2" s="6"/>
      <c r="B2" s="236"/>
      <c r="C2" s="237"/>
      <c r="D2" s="9" t="s">
        <v>212</v>
      </c>
      <c r="E2" s="8"/>
      <c r="F2" s="8"/>
      <c r="G2" s="10"/>
    </row>
    <row r="3" spans="1:7" ht="18.75" customHeight="1" thickBot="1">
      <c r="A3" s="6"/>
      <c r="B3" s="236"/>
      <c r="C3" s="237"/>
      <c r="D3" s="11" t="str">
        <f>"AS OF THE END OF "&amp;YearType&amp;" YEAR "&amp;Year-1</f>
        <v>AS OF THE END OF CALENDAR YEAR 2001</v>
      </c>
      <c r="E3" s="8"/>
      <c r="F3" s="8"/>
      <c r="G3" s="10"/>
    </row>
    <row r="4" spans="1:7" ht="18.75" customHeight="1" thickBot="1" thickTop="1">
      <c r="A4" s="6"/>
      <c r="B4" s="280" t="s">
        <v>271</v>
      </c>
      <c r="C4" s="286" t="str">
        <f>carrierName</f>
        <v>Carrier Name</v>
      </c>
      <c r="D4" s="11" t="s">
        <v>23</v>
      </c>
      <c r="E4" s="8"/>
      <c r="F4" s="8"/>
      <c r="G4" s="10"/>
    </row>
    <row r="5" spans="1:7" ht="18.75" customHeight="1" thickBot="1" thickTop="1">
      <c r="A5" s="6"/>
      <c r="B5" s="280" t="s">
        <v>272</v>
      </c>
      <c r="C5" s="286" t="str">
        <f>FEHBCode</f>
        <v>##</v>
      </c>
      <c r="D5" s="238"/>
      <c r="E5" s="8"/>
      <c r="F5" s="8"/>
      <c r="G5" s="10"/>
    </row>
    <row r="6" spans="1:7" ht="18.75" customHeight="1" thickBot="1" thickTop="1">
      <c r="A6" s="6"/>
      <c r="B6" s="8"/>
      <c r="C6" s="29"/>
      <c r="D6" s="8"/>
      <c r="E6" s="8"/>
      <c r="F6" s="8"/>
      <c r="G6" s="10"/>
    </row>
    <row r="7" spans="1:7" ht="18.75" customHeight="1" thickTop="1">
      <c r="A7" s="239"/>
      <c r="B7" s="240"/>
      <c r="C7" s="241"/>
      <c r="D7" s="66">
        <f>Year-1</f>
        <v>2001</v>
      </c>
      <c r="E7" s="33"/>
      <c r="F7" s="35"/>
      <c r="G7" s="10"/>
    </row>
    <row r="8" spans="1:7" ht="18.75" customHeight="1" thickBot="1">
      <c r="A8" s="6"/>
      <c r="B8" s="236"/>
      <c r="C8" s="64" t="s">
        <v>213</v>
      </c>
      <c r="D8" s="242" t="s">
        <v>151</v>
      </c>
      <c r="E8" s="8"/>
      <c r="F8" s="39"/>
      <c r="G8" s="10"/>
    </row>
    <row r="9" spans="1:7" ht="18.75" customHeight="1" thickBot="1" thickTop="1">
      <c r="A9" s="6"/>
      <c r="B9" s="243"/>
      <c r="C9" s="68" t="s">
        <v>25</v>
      </c>
      <c r="D9" s="41">
        <f>'Monthly Cash Flows'!E9</f>
        <v>0</v>
      </c>
      <c r="E9" s="8"/>
      <c r="F9" s="39"/>
      <c r="G9" s="10"/>
    </row>
    <row r="10" spans="1:7" ht="18.75" customHeight="1" thickBot="1" thickTop="1">
      <c r="A10" s="6"/>
      <c r="B10" s="243"/>
      <c r="C10" s="67" t="s">
        <v>214</v>
      </c>
      <c r="D10" s="284"/>
      <c r="E10" s="8"/>
      <c r="F10" s="39"/>
      <c r="G10" s="10"/>
    </row>
    <row r="11" spans="1:7" ht="18.75" customHeight="1" thickBot="1">
      <c r="A11" s="6"/>
      <c r="B11" s="243"/>
      <c r="C11" s="68" t="s">
        <v>215</v>
      </c>
      <c r="D11" s="284"/>
      <c r="E11" s="8"/>
      <c r="F11" s="39"/>
      <c r="G11" s="10"/>
    </row>
    <row r="12" spans="1:7" ht="18.75" customHeight="1" thickBot="1">
      <c r="A12" s="6"/>
      <c r="B12" s="243"/>
      <c r="C12" s="68" t="s">
        <v>216</v>
      </c>
      <c r="D12" s="284"/>
      <c r="E12" s="8"/>
      <c r="F12" s="39"/>
      <c r="G12" s="10"/>
    </row>
    <row r="13" spans="1:7" ht="18.75" customHeight="1" thickBot="1">
      <c r="A13" s="6"/>
      <c r="B13" s="243"/>
      <c r="C13" s="68" t="s">
        <v>217</v>
      </c>
      <c r="D13" s="284"/>
      <c r="E13" s="8"/>
      <c r="F13" s="39"/>
      <c r="G13" s="10"/>
    </row>
    <row r="14" spans="1:7" ht="18.75" customHeight="1" thickBot="1" thickTop="1">
      <c r="A14" s="6"/>
      <c r="B14" s="243"/>
      <c r="C14" s="67" t="s">
        <v>218</v>
      </c>
      <c r="D14" s="285">
        <f>'Treasury Offset Activity'!D10</f>
        <v>0</v>
      </c>
      <c r="E14" s="8"/>
      <c r="F14" s="39"/>
      <c r="G14" s="10"/>
    </row>
    <row r="15" spans="1:7" ht="18.75" customHeight="1" thickBot="1" thickTop="1">
      <c r="A15" s="6"/>
      <c r="B15" s="243"/>
      <c r="C15" s="154" t="s">
        <v>219</v>
      </c>
      <c r="D15" s="41">
        <f>SUM(D16:D35)</f>
        <v>0</v>
      </c>
      <c r="E15" s="72" t="s">
        <v>122</v>
      </c>
      <c r="F15" s="39"/>
      <c r="G15" s="10"/>
    </row>
    <row r="16" spans="1:7" ht="18.75" customHeight="1" thickBot="1" thickTop="1">
      <c r="A16" s="6"/>
      <c r="B16" s="244" t="s">
        <v>92</v>
      </c>
      <c r="C16" s="281"/>
      <c r="D16" s="284"/>
      <c r="E16" s="14"/>
      <c r="F16" s="81"/>
      <c r="G16" s="10"/>
    </row>
    <row r="17" spans="1:7" ht="18.75" customHeight="1" thickBot="1">
      <c r="A17" s="6"/>
      <c r="B17" s="244" t="s">
        <v>93</v>
      </c>
      <c r="C17" s="14"/>
      <c r="D17" s="38"/>
      <c r="E17" s="14"/>
      <c r="F17" s="81"/>
      <c r="G17" s="10"/>
    </row>
    <row r="18" spans="1:7" ht="17.25" customHeight="1" thickBot="1">
      <c r="A18" s="6"/>
      <c r="B18" s="244" t="s">
        <v>94</v>
      </c>
      <c r="C18" s="14"/>
      <c r="D18" s="38"/>
      <c r="E18" s="14"/>
      <c r="F18" s="81"/>
      <c r="G18" s="10"/>
    </row>
    <row r="19" spans="1:7" ht="17.25" customHeight="1" thickBot="1">
      <c r="A19" s="6"/>
      <c r="B19" s="244" t="s">
        <v>95</v>
      </c>
      <c r="C19" s="14"/>
      <c r="D19" s="38"/>
      <c r="E19" s="14"/>
      <c r="F19" s="81"/>
      <c r="G19" s="10"/>
    </row>
    <row r="20" spans="1:7" ht="17.25" customHeight="1" thickBot="1">
      <c r="A20" s="6"/>
      <c r="B20" s="244" t="s">
        <v>96</v>
      </c>
      <c r="C20" s="14"/>
      <c r="D20" s="38"/>
      <c r="E20" s="14"/>
      <c r="F20" s="81"/>
      <c r="G20" s="10"/>
    </row>
    <row r="21" spans="1:7" ht="17.25" customHeight="1" thickBot="1">
      <c r="A21" s="6"/>
      <c r="B21" s="244" t="s">
        <v>97</v>
      </c>
      <c r="C21" s="14"/>
      <c r="D21" s="38"/>
      <c r="E21" s="14"/>
      <c r="F21" s="81"/>
      <c r="G21" s="10"/>
    </row>
    <row r="22" spans="1:7" ht="17.25" customHeight="1" thickBot="1">
      <c r="A22" s="6"/>
      <c r="B22" s="244" t="s">
        <v>98</v>
      </c>
      <c r="C22" s="14"/>
      <c r="D22" s="38"/>
      <c r="E22" s="14"/>
      <c r="F22" s="81"/>
      <c r="G22" s="10"/>
    </row>
    <row r="23" spans="1:7" ht="17.25" customHeight="1" thickBot="1">
      <c r="A23" s="6"/>
      <c r="B23" s="244" t="s">
        <v>99</v>
      </c>
      <c r="C23" s="14"/>
      <c r="D23" s="38"/>
      <c r="E23" s="14"/>
      <c r="F23" s="81"/>
      <c r="G23" s="10"/>
    </row>
    <row r="24" spans="1:7" ht="17.25" customHeight="1" thickBot="1">
      <c r="A24" s="6"/>
      <c r="B24" s="244" t="s">
        <v>100</v>
      </c>
      <c r="C24" s="14"/>
      <c r="D24" s="38"/>
      <c r="E24" s="14"/>
      <c r="F24" s="81"/>
      <c r="G24" s="10"/>
    </row>
    <row r="25" spans="1:7" ht="17.25" customHeight="1" thickBot="1">
      <c r="A25" s="6"/>
      <c r="B25" s="244" t="s">
        <v>101</v>
      </c>
      <c r="C25" s="14"/>
      <c r="D25" s="38"/>
      <c r="E25" s="14"/>
      <c r="F25" s="81"/>
      <c r="G25" s="10"/>
    </row>
    <row r="26" spans="1:7" ht="17.25" customHeight="1" thickBot="1">
      <c r="A26" s="6"/>
      <c r="B26" s="244" t="s">
        <v>102</v>
      </c>
      <c r="C26" s="14"/>
      <c r="D26" s="38"/>
      <c r="E26" s="14"/>
      <c r="F26" s="81"/>
      <c r="G26" s="10"/>
    </row>
    <row r="27" spans="1:7" ht="17.25" customHeight="1" thickBot="1">
      <c r="A27" s="6"/>
      <c r="B27" s="244" t="s">
        <v>103</v>
      </c>
      <c r="C27" s="14"/>
      <c r="D27" s="38"/>
      <c r="E27" s="14"/>
      <c r="F27" s="81"/>
      <c r="G27" s="10"/>
    </row>
    <row r="28" spans="1:7" ht="17.25" customHeight="1" thickBot="1">
      <c r="A28" s="6"/>
      <c r="B28" s="244" t="s">
        <v>104</v>
      </c>
      <c r="C28" s="14"/>
      <c r="D28" s="38"/>
      <c r="E28" s="14"/>
      <c r="F28" s="81"/>
      <c r="G28" s="10"/>
    </row>
    <row r="29" spans="1:7" ht="17.25" customHeight="1" thickBot="1">
      <c r="A29" s="6"/>
      <c r="B29" s="244" t="s">
        <v>105</v>
      </c>
      <c r="C29" s="14"/>
      <c r="D29" s="38"/>
      <c r="E29" s="14"/>
      <c r="F29" s="81"/>
      <c r="G29" s="10"/>
    </row>
    <row r="30" spans="1:7" ht="17.25" customHeight="1" thickBot="1">
      <c r="A30" s="6"/>
      <c r="B30" s="244" t="s">
        <v>106</v>
      </c>
      <c r="C30" s="14"/>
      <c r="D30" s="38"/>
      <c r="E30" s="14"/>
      <c r="F30" s="81"/>
      <c r="G30" s="10"/>
    </row>
    <row r="31" spans="1:7" ht="17.25" customHeight="1" thickBot="1">
      <c r="A31" s="6"/>
      <c r="B31" s="244" t="s">
        <v>107</v>
      </c>
      <c r="C31" s="14"/>
      <c r="D31" s="38"/>
      <c r="E31" s="14"/>
      <c r="F31" s="81"/>
      <c r="G31" s="10"/>
    </row>
    <row r="32" spans="1:7" ht="17.25" customHeight="1" thickBot="1">
      <c r="A32" s="6"/>
      <c r="B32" s="244" t="s">
        <v>108</v>
      </c>
      <c r="C32" s="14"/>
      <c r="D32" s="38"/>
      <c r="E32" s="14"/>
      <c r="F32" s="81"/>
      <c r="G32" s="10"/>
    </row>
    <row r="33" spans="1:7" ht="17.25" customHeight="1" thickBot="1">
      <c r="A33" s="6"/>
      <c r="B33" s="244" t="s">
        <v>109</v>
      </c>
      <c r="C33" s="14"/>
      <c r="D33" s="38"/>
      <c r="E33" s="14"/>
      <c r="F33" s="81"/>
      <c r="G33" s="10"/>
    </row>
    <row r="34" spans="1:7" ht="17.25" customHeight="1" thickBot="1">
      <c r="A34" s="6"/>
      <c r="B34" s="244" t="s">
        <v>110</v>
      </c>
      <c r="C34" s="14"/>
      <c r="D34" s="38"/>
      <c r="E34" s="14"/>
      <c r="F34" s="81"/>
      <c r="G34" s="10"/>
    </row>
    <row r="35" spans="1:7" ht="17.25" customHeight="1" thickBot="1">
      <c r="A35" s="6"/>
      <c r="B35" s="244" t="s">
        <v>111</v>
      </c>
      <c r="C35" s="14"/>
      <c r="D35" s="38"/>
      <c r="E35" s="14"/>
      <c r="F35" s="81"/>
      <c r="G35" s="10"/>
    </row>
    <row r="36" spans="1:7" ht="18.75" customHeight="1" thickBot="1">
      <c r="A36" s="6"/>
      <c r="B36" s="236"/>
      <c r="C36" s="245"/>
      <c r="D36" s="238"/>
      <c r="E36" s="8"/>
      <c r="F36" s="39"/>
      <c r="G36" s="10"/>
    </row>
    <row r="37" spans="1:7" ht="18.75" customHeight="1" thickBot="1" thickTop="1">
      <c r="A37" s="6"/>
      <c r="B37" s="243"/>
      <c r="C37" s="64" t="s">
        <v>220</v>
      </c>
      <c r="D37" s="16">
        <f>SUM(D9:D15)</f>
        <v>0</v>
      </c>
      <c r="E37" s="8"/>
      <c r="F37" s="39"/>
      <c r="G37" s="10"/>
    </row>
    <row r="38" spans="1:7" ht="13.5" customHeight="1" thickTop="1">
      <c r="A38" s="239"/>
      <c r="B38" s="246"/>
      <c r="C38" s="241"/>
      <c r="D38" s="247"/>
      <c r="E38" s="33"/>
      <c r="F38" s="33"/>
      <c r="G38" s="10"/>
    </row>
    <row r="39" spans="1:7" ht="18.75" customHeight="1" thickBot="1">
      <c r="A39" s="248"/>
      <c r="B39" s="249"/>
      <c r="C39" s="237"/>
      <c r="D39" s="238"/>
      <c r="E39" s="8"/>
      <c r="F39" s="60"/>
      <c r="G39" s="10"/>
    </row>
    <row r="40" spans="1:7" ht="18.75" customHeight="1" thickBot="1" thickTop="1">
      <c r="A40" s="239"/>
      <c r="B40" s="246"/>
      <c r="C40" s="250" t="s">
        <v>221</v>
      </c>
      <c r="D40" s="247"/>
      <c r="E40" s="33"/>
      <c r="F40" s="35"/>
      <c r="G40" s="10"/>
    </row>
    <row r="41" spans="1:7" ht="18.75" customHeight="1" thickBot="1" thickTop="1">
      <c r="A41" s="6"/>
      <c r="B41" s="251"/>
      <c r="C41" s="68" t="s">
        <v>222</v>
      </c>
      <c r="D41" s="41">
        <f>'Summary Statement of Operations'!D29</f>
        <v>0</v>
      </c>
      <c r="E41" s="8"/>
      <c r="F41" s="39"/>
      <c r="G41" s="10"/>
    </row>
    <row r="42" spans="1:7" ht="18.75" customHeight="1" thickBot="1" thickTop="1">
      <c r="A42" s="6"/>
      <c r="B42" s="252"/>
      <c r="C42" s="68" t="s">
        <v>224</v>
      </c>
      <c r="D42" s="41">
        <f>'Summary Statement of Operations'!D37</f>
        <v>0</v>
      </c>
      <c r="E42" s="8"/>
      <c r="F42" s="39"/>
      <c r="G42" s="10"/>
    </row>
    <row r="43" spans="1:7" ht="18.75" customHeight="1" thickBot="1" thickTop="1">
      <c r="A43" s="6"/>
      <c r="B43" s="252"/>
      <c r="C43" s="68" t="s">
        <v>225</v>
      </c>
      <c r="D43" s="41">
        <f>'Summary Statement of Operations'!D49</f>
        <v>0</v>
      </c>
      <c r="E43" s="8"/>
      <c r="F43" s="39"/>
      <c r="G43" s="10"/>
    </row>
    <row r="44" spans="1:7" ht="18.75" customHeight="1" thickBot="1" thickTop="1">
      <c r="A44" s="6"/>
      <c r="B44" s="252"/>
      <c r="C44" s="154" t="s">
        <v>226</v>
      </c>
      <c r="D44" s="41">
        <f>SUM(D45:D64)</f>
        <v>0</v>
      </c>
      <c r="E44" s="72" t="s">
        <v>122</v>
      </c>
      <c r="F44" s="39"/>
      <c r="G44" s="10"/>
    </row>
    <row r="45" spans="1:7" ht="18.75" customHeight="1" thickBot="1" thickTop="1">
      <c r="A45" s="6"/>
      <c r="B45" s="244" t="s">
        <v>92</v>
      </c>
      <c r="C45" s="281"/>
      <c r="D45" s="284"/>
      <c r="E45" s="14"/>
      <c r="F45" s="81"/>
      <c r="G45" s="10"/>
    </row>
    <row r="46" spans="1:7" ht="18.75" customHeight="1" thickBot="1">
      <c r="A46" s="6"/>
      <c r="B46" s="244" t="s">
        <v>93</v>
      </c>
      <c r="C46" s="281"/>
      <c r="D46" s="284"/>
      <c r="E46" s="14"/>
      <c r="F46" s="81"/>
      <c r="G46" s="10"/>
    </row>
    <row r="47" spans="1:7" ht="17.25" customHeight="1" thickBot="1">
      <c r="A47" s="6"/>
      <c r="B47" s="244" t="s">
        <v>94</v>
      </c>
      <c r="C47" s="14"/>
      <c r="D47" s="38"/>
      <c r="E47" s="14"/>
      <c r="F47" s="81"/>
      <c r="G47" s="10"/>
    </row>
    <row r="48" spans="1:7" ht="17.25" customHeight="1" thickBot="1">
      <c r="A48" s="6"/>
      <c r="B48" s="244" t="s">
        <v>95</v>
      </c>
      <c r="C48" s="14"/>
      <c r="D48" s="38"/>
      <c r="E48" s="14"/>
      <c r="F48" s="81"/>
      <c r="G48" s="10"/>
    </row>
    <row r="49" spans="1:7" ht="17.25" customHeight="1" thickBot="1">
      <c r="A49" s="6"/>
      <c r="B49" s="244" t="s">
        <v>96</v>
      </c>
      <c r="C49" s="14"/>
      <c r="D49" s="38"/>
      <c r="E49" s="14"/>
      <c r="F49" s="81"/>
      <c r="G49" s="10"/>
    </row>
    <row r="50" spans="1:7" ht="17.25" customHeight="1" thickBot="1">
      <c r="A50" s="6"/>
      <c r="B50" s="244" t="s">
        <v>97</v>
      </c>
      <c r="C50" s="14"/>
      <c r="D50" s="38"/>
      <c r="E50" s="14"/>
      <c r="F50" s="81"/>
      <c r="G50" s="10"/>
    </row>
    <row r="51" spans="1:7" ht="17.25" customHeight="1" thickBot="1">
      <c r="A51" s="6"/>
      <c r="B51" s="244" t="s">
        <v>98</v>
      </c>
      <c r="C51" s="14"/>
      <c r="D51" s="38"/>
      <c r="E51" s="14"/>
      <c r="F51" s="81"/>
      <c r="G51" s="10"/>
    </row>
    <row r="52" spans="1:7" ht="17.25" customHeight="1" thickBot="1">
      <c r="A52" s="6"/>
      <c r="B52" s="244" t="s">
        <v>99</v>
      </c>
      <c r="C52" s="14"/>
      <c r="D52" s="38"/>
      <c r="E52" s="14"/>
      <c r="F52" s="81"/>
      <c r="G52" s="10"/>
    </row>
    <row r="53" spans="1:7" ht="17.25" customHeight="1" thickBot="1">
      <c r="A53" s="6"/>
      <c r="B53" s="244" t="s">
        <v>100</v>
      </c>
      <c r="C53" s="14"/>
      <c r="D53" s="38"/>
      <c r="E53" s="14"/>
      <c r="F53" s="81"/>
      <c r="G53" s="10"/>
    </row>
    <row r="54" spans="1:7" ht="17.25" customHeight="1" thickBot="1">
      <c r="A54" s="6"/>
      <c r="B54" s="244" t="s">
        <v>101</v>
      </c>
      <c r="C54" s="14"/>
      <c r="D54" s="38"/>
      <c r="E54" s="14"/>
      <c r="F54" s="81"/>
      <c r="G54" s="10"/>
    </row>
    <row r="55" spans="1:7" ht="17.25" customHeight="1" thickBot="1">
      <c r="A55" s="6"/>
      <c r="B55" s="244" t="s">
        <v>102</v>
      </c>
      <c r="C55" s="14"/>
      <c r="D55" s="38"/>
      <c r="E55" s="14"/>
      <c r="F55" s="81"/>
      <c r="G55" s="10"/>
    </row>
    <row r="56" spans="1:7" ht="17.25" customHeight="1" thickBot="1">
      <c r="A56" s="6"/>
      <c r="B56" s="244" t="s">
        <v>103</v>
      </c>
      <c r="C56" s="14"/>
      <c r="D56" s="38"/>
      <c r="E56" s="14"/>
      <c r="F56" s="81"/>
      <c r="G56" s="10"/>
    </row>
    <row r="57" spans="1:7" ht="17.25" customHeight="1" thickBot="1">
      <c r="A57" s="6"/>
      <c r="B57" s="244" t="s">
        <v>104</v>
      </c>
      <c r="C57" s="14"/>
      <c r="D57" s="38"/>
      <c r="E57" s="14"/>
      <c r="F57" s="81"/>
      <c r="G57" s="10"/>
    </row>
    <row r="58" spans="1:7" ht="17.25" customHeight="1" thickBot="1">
      <c r="A58" s="6"/>
      <c r="B58" s="244" t="s">
        <v>105</v>
      </c>
      <c r="C58" s="14"/>
      <c r="D58" s="38"/>
      <c r="E58" s="14"/>
      <c r="F58" s="81"/>
      <c r="G58" s="10"/>
    </row>
    <row r="59" spans="1:7" ht="17.25" customHeight="1" thickBot="1">
      <c r="A59" s="6"/>
      <c r="B59" s="244" t="s">
        <v>106</v>
      </c>
      <c r="C59" s="14"/>
      <c r="D59" s="38"/>
      <c r="E59" s="14"/>
      <c r="F59" s="81"/>
      <c r="G59" s="10"/>
    </row>
    <row r="60" spans="1:7" ht="17.25" customHeight="1" thickBot="1">
      <c r="A60" s="6"/>
      <c r="B60" s="244" t="s">
        <v>107</v>
      </c>
      <c r="C60" s="14"/>
      <c r="D60" s="38"/>
      <c r="E60" s="14"/>
      <c r="F60" s="81"/>
      <c r="G60" s="10"/>
    </row>
    <row r="61" spans="1:7" ht="17.25" customHeight="1" thickBot="1">
      <c r="A61" s="6"/>
      <c r="B61" s="244" t="s">
        <v>108</v>
      </c>
      <c r="C61" s="14"/>
      <c r="D61" s="38"/>
      <c r="E61" s="14"/>
      <c r="F61" s="81"/>
      <c r="G61" s="10"/>
    </row>
    <row r="62" spans="1:7" ht="17.25" customHeight="1" thickBot="1">
      <c r="A62" s="6"/>
      <c r="B62" s="244" t="s">
        <v>109</v>
      </c>
      <c r="C62" s="14"/>
      <c r="D62" s="38"/>
      <c r="E62" s="14"/>
      <c r="F62" s="81"/>
      <c r="G62" s="10"/>
    </row>
    <row r="63" spans="1:7" ht="17.25" customHeight="1" thickBot="1">
      <c r="A63" s="6"/>
      <c r="B63" s="244" t="s">
        <v>110</v>
      </c>
      <c r="C63" s="14"/>
      <c r="D63" s="38"/>
      <c r="E63" s="14"/>
      <c r="F63" s="81"/>
      <c r="G63" s="10"/>
    </row>
    <row r="64" spans="1:7" ht="17.25" customHeight="1" thickBot="1">
      <c r="A64" s="6"/>
      <c r="B64" s="244" t="s">
        <v>111</v>
      </c>
      <c r="C64" s="14"/>
      <c r="D64" s="38"/>
      <c r="E64" s="14"/>
      <c r="F64" s="81"/>
      <c r="G64" s="10"/>
    </row>
    <row r="65" spans="1:7" ht="18.75" customHeight="1" thickBot="1">
      <c r="A65" s="6"/>
      <c r="B65" s="236"/>
      <c r="C65" s="245"/>
      <c r="D65" s="238"/>
      <c r="E65" s="8"/>
      <c r="F65" s="39"/>
      <c r="G65" s="10"/>
    </row>
    <row r="66" spans="1:7" ht="18.75" customHeight="1" thickBot="1" thickTop="1">
      <c r="A66" s="6"/>
      <c r="B66" s="243"/>
      <c r="C66" s="64" t="s">
        <v>227</v>
      </c>
      <c r="D66" s="41">
        <f>SUM(D41:D44)</f>
        <v>0</v>
      </c>
      <c r="E66" s="8"/>
      <c r="F66" s="39"/>
      <c r="G66" s="10"/>
    </row>
    <row r="67" spans="1:7" ht="14.25" customHeight="1" thickBot="1" thickTop="1">
      <c r="A67" s="248"/>
      <c r="B67" s="253"/>
      <c r="C67" s="254"/>
      <c r="D67" s="255"/>
      <c r="E67" s="60"/>
      <c r="F67" s="62"/>
      <c r="G67" s="10"/>
    </row>
    <row r="68" spans="1:7" ht="14.25" customHeight="1" thickBot="1" thickTop="1">
      <c r="A68" s="6"/>
      <c r="B68" s="236"/>
      <c r="C68" s="237"/>
      <c r="D68" s="238"/>
      <c r="E68" s="8"/>
      <c r="F68" s="8"/>
      <c r="G68" s="10"/>
    </row>
    <row r="69" spans="1:7" ht="17.25" customHeight="1" thickBot="1" thickTop="1">
      <c r="A69" s="6"/>
      <c r="B69" s="236"/>
      <c r="C69" s="237"/>
      <c r="D69" s="238"/>
      <c r="E69" s="140" t="s">
        <v>41</v>
      </c>
      <c r="F69" s="8"/>
      <c r="G69" s="10"/>
    </row>
    <row r="70" spans="1:7" ht="16.5" customHeight="1" thickBot="1">
      <c r="A70" s="6"/>
      <c r="B70" s="236"/>
      <c r="C70" s="237"/>
      <c r="D70" s="64" t="s">
        <v>42</v>
      </c>
      <c r="E70" s="158"/>
      <c r="F70" s="8"/>
      <c r="G70" s="10"/>
    </row>
    <row r="71" spans="1:7" ht="16.5" customHeight="1" thickBot="1">
      <c r="A71" s="6"/>
      <c r="B71" s="236"/>
      <c r="C71" s="237"/>
      <c r="D71" s="64" t="s">
        <v>43</v>
      </c>
      <c r="E71" s="158"/>
      <c r="F71" s="8"/>
      <c r="G71" s="10"/>
    </row>
    <row r="72" spans="1:7" ht="16.5" customHeight="1" thickBot="1">
      <c r="A72" s="6"/>
      <c r="B72" s="236"/>
      <c r="C72" s="237"/>
      <c r="D72" s="64" t="s">
        <v>44</v>
      </c>
      <c r="E72" s="158"/>
      <c r="F72" s="8"/>
      <c r="G72" s="10"/>
    </row>
    <row r="73" spans="1:7" ht="16.5" customHeight="1" thickBot="1">
      <c r="A73" s="6"/>
      <c r="B73" s="236"/>
      <c r="C73" s="237"/>
      <c r="D73" s="64" t="s">
        <v>45</v>
      </c>
      <c r="E73" s="158"/>
      <c r="F73" s="8"/>
      <c r="G73" s="10"/>
    </row>
    <row r="74" spans="1:7" ht="16.5" customHeight="1" thickBot="1">
      <c r="A74" s="6"/>
      <c r="B74" s="236"/>
      <c r="C74" s="237"/>
      <c r="D74" s="64" t="s">
        <v>46</v>
      </c>
      <c r="E74" s="158"/>
      <c r="F74" s="8"/>
      <c r="G74" s="10"/>
    </row>
    <row r="75" spans="1:7" ht="16.5" customHeight="1" thickBot="1">
      <c r="A75" s="6"/>
      <c r="B75" s="236"/>
      <c r="C75" s="237"/>
      <c r="D75" s="64" t="s">
        <v>47</v>
      </c>
      <c r="E75" s="158"/>
      <c r="F75" s="8"/>
      <c r="G75" s="10"/>
    </row>
    <row r="76" spans="1:7" ht="16.5" customHeight="1" thickBot="1">
      <c r="A76" s="6"/>
      <c r="B76" s="236"/>
      <c r="C76" s="237"/>
      <c r="D76" s="64" t="s">
        <v>48</v>
      </c>
      <c r="E76" s="158"/>
      <c r="F76" s="8"/>
      <c r="G76" s="10"/>
    </row>
    <row r="77" spans="1:7" ht="16.5" customHeight="1" thickBot="1">
      <c r="A77" s="6"/>
      <c r="B77" s="236"/>
      <c r="C77" s="237"/>
      <c r="D77" s="64" t="s">
        <v>49</v>
      </c>
      <c r="E77" s="158"/>
      <c r="F77" s="8"/>
      <c r="G77" s="10"/>
    </row>
    <row r="78" spans="1:7" ht="16.5" customHeight="1" thickBot="1">
      <c r="A78" s="6"/>
      <c r="B78" s="236"/>
      <c r="C78" s="237"/>
      <c r="D78" s="64" t="s">
        <v>50</v>
      </c>
      <c r="E78" s="158"/>
      <c r="F78" s="8"/>
      <c r="G78" s="10"/>
    </row>
    <row r="79" spans="1:7" ht="16.5" customHeight="1" thickBot="1">
      <c r="A79" s="6"/>
      <c r="B79" s="236"/>
      <c r="C79" s="237"/>
      <c r="D79" s="64" t="s">
        <v>51</v>
      </c>
      <c r="E79" s="158"/>
      <c r="F79" s="8"/>
      <c r="G79" s="10"/>
    </row>
    <row r="80" spans="1:7" ht="3.75" customHeight="1" thickBot="1">
      <c r="A80" s="20"/>
      <c r="B80" s="256"/>
      <c r="C80" s="257"/>
      <c r="D80" s="258"/>
      <c r="E80" s="22"/>
      <c r="F80" s="22"/>
      <c r="G80" s="23"/>
    </row>
    <row r="81" ht="13.5" customHeight="1" thickTop="1"/>
  </sheetData>
  <sheetProtection password="DDD8" sheet="1" objects="1" scenarios="1"/>
  <printOptions horizontalCentered="1"/>
  <pageMargins left="0.5" right="0.5" top="0.5" bottom="0.5" header="0.5" footer="0.5"/>
  <pageSetup fitToHeight="14" horizontalDpi="600" verticalDpi="600" orientation="landscape" scale="80" r:id="rId3"/>
  <headerFooter alignWithMargins="0">
    <oddFooter>&amp;RPage &amp;P of &amp;N</oddFooter>
  </headerFooter>
  <rowBreaks count="2" manualBreakCount="2">
    <brk id="38" max="255" man="1"/>
    <brk id="67" max="255" man="1"/>
  </rowBreaks>
  <legacyDrawing r:id="rId2"/>
</worksheet>
</file>

<file path=xl/worksheets/sheet11.xml><?xml version="1.0" encoding="utf-8"?>
<worksheet xmlns="http://schemas.openxmlformats.org/spreadsheetml/2006/main" xmlns:r="http://schemas.openxmlformats.org/officeDocument/2006/relationships">
  <dimension ref="A1:G455"/>
  <sheetViews>
    <sheetView zoomScale="75" zoomScaleNormal="75" workbookViewId="0" topLeftCell="A1">
      <selection activeCell="D17" sqref="D17"/>
    </sheetView>
  </sheetViews>
  <sheetFormatPr defaultColWidth="9.140625" defaultRowHeight="12.75"/>
  <cols>
    <col min="1" max="1" width="1.7109375" style="0" customWidth="1"/>
    <col min="2" max="2" width="16.140625" style="230" customWidth="1"/>
    <col min="3" max="3" width="56.00390625" style="231" customWidth="1"/>
    <col min="4" max="4" width="22.8515625" style="232" customWidth="1"/>
    <col min="5" max="5" width="57.421875" style="0" customWidth="1"/>
    <col min="7" max="7" width="1.7109375" style="0" customWidth="1"/>
  </cols>
  <sheetData>
    <row r="1" spans="1:7" ht="3.75" customHeight="1" thickTop="1">
      <c r="A1" s="2"/>
      <c r="B1" s="233"/>
      <c r="C1" s="234"/>
      <c r="D1" s="235"/>
      <c r="E1" s="4"/>
      <c r="F1" s="4"/>
      <c r="G1" s="5"/>
    </row>
    <row r="2" spans="1:7" ht="18.75" customHeight="1">
      <c r="A2" s="6"/>
      <c r="B2" s="236"/>
      <c r="C2" s="237"/>
      <c r="D2" s="9" t="s">
        <v>228</v>
      </c>
      <c r="E2" s="8"/>
      <c r="F2" s="8"/>
      <c r="G2" s="10"/>
    </row>
    <row r="3" spans="1:7" ht="16.5" customHeight="1" thickBot="1">
      <c r="A3" s="6"/>
      <c r="B3" s="236"/>
      <c r="C3" s="237"/>
      <c r="D3" s="11" t="str">
        <f>"AS OF THE END OF "&amp;YearType&amp;" YEAR "&amp;Year</f>
        <v>AS OF THE END OF CALENDAR YEAR 2002</v>
      </c>
      <c r="E3" s="8"/>
      <c r="F3" s="8"/>
      <c r="G3" s="10"/>
    </row>
    <row r="4" spans="1:7" ht="14.25" customHeight="1" thickBot="1" thickTop="1">
      <c r="A4" s="6"/>
      <c r="B4" s="280" t="s">
        <v>271</v>
      </c>
      <c r="C4" s="30" t="str">
        <f>carrierName</f>
        <v>Carrier Name</v>
      </c>
      <c r="D4" s="238"/>
      <c r="E4" s="8"/>
      <c r="F4" s="8"/>
      <c r="G4" s="10"/>
    </row>
    <row r="5" spans="1:7" ht="14.25" customHeight="1" thickBot="1" thickTop="1">
      <c r="A5" s="6"/>
      <c r="B5" s="280" t="s">
        <v>272</v>
      </c>
      <c r="C5" s="30" t="str">
        <f>FEHBCode</f>
        <v>##</v>
      </c>
      <c r="D5" s="238"/>
      <c r="E5" s="8"/>
      <c r="F5" s="8"/>
      <c r="G5" s="10"/>
    </row>
    <row r="6" spans="1:7" ht="16.5" customHeight="1" thickTop="1">
      <c r="A6" s="6"/>
      <c r="B6" s="236"/>
      <c r="C6" s="237"/>
      <c r="D6" s="155" t="s">
        <v>229</v>
      </c>
      <c r="E6" s="8"/>
      <c r="F6" s="8"/>
      <c r="G6" s="10"/>
    </row>
    <row r="7" spans="1:7" ht="13.5" customHeight="1" thickBot="1">
      <c r="A7" s="6"/>
      <c r="B7" s="8"/>
      <c r="C7" s="29"/>
      <c r="D7" s="238"/>
      <c r="E7" s="8"/>
      <c r="F7" s="8"/>
      <c r="G7" s="10"/>
    </row>
    <row r="8" spans="1:7" ht="16.5" customHeight="1" thickTop="1">
      <c r="A8" s="6"/>
      <c r="B8" s="259"/>
      <c r="C8" s="260"/>
      <c r="D8" s="147" t="s">
        <v>23</v>
      </c>
      <c r="E8" s="33"/>
      <c r="F8" s="35"/>
      <c r="G8" s="10"/>
    </row>
    <row r="9" spans="1:7" ht="15.75" customHeight="1">
      <c r="A9" s="6"/>
      <c r="B9" s="261"/>
      <c r="C9" s="237"/>
      <c r="D9" s="78" t="s">
        <v>230</v>
      </c>
      <c r="E9" s="8"/>
      <c r="F9" s="39"/>
      <c r="G9" s="10"/>
    </row>
    <row r="10" spans="1:7" ht="15.75" customHeight="1">
      <c r="A10" s="6"/>
      <c r="B10" s="261"/>
      <c r="C10" s="237"/>
      <c r="D10" s="262" t="str">
        <f>Year</f>
        <v>2002</v>
      </c>
      <c r="E10" s="8"/>
      <c r="F10" s="39"/>
      <c r="G10" s="10"/>
    </row>
    <row r="11" spans="1:7" ht="16.5" customHeight="1" thickBot="1">
      <c r="A11" s="6"/>
      <c r="B11" s="263"/>
      <c r="C11" s="64" t="s">
        <v>213</v>
      </c>
      <c r="D11" s="242" t="s">
        <v>151</v>
      </c>
      <c r="E11" s="8"/>
      <c r="F11" s="39"/>
      <c r="G11" s="10"/>
    </row>
    <row r="12" spans="1:7" ht="17.25" customHeight="1" thickBot="1" thickTop="1">
      <c r="A12" s="6"/>
      <c r="B12" s="264"/>
      <c r="C12" s="68" t="s">
        <v>25</v>
      </c>
      <c r="D12" s="41">
        <f>D75+D137+D199+D261+D323+D385</f>
        <v>0</v>
      </c>
      <c r="E12" s="8"/>
      <c r="F12" s="39"/>
      <c r="G12" s="10"/>
    </row>
    <row r="13" spans="1:7" ht="17.25" customHeight="1" thickBot="1" thickTop="1">
      <c r="A13" s="6"/>
      <c r="B13" s="264"/>
      <c r="C13" s="68" t="s">
        <v>231</v>
      </c>
      <c r="D13" s="41">
        <f>D76+D138+D200+D262+D324+D386</f>
        <v>0</v>
      </c>
      <c r="E13" s="8"/>
      <c r="F13" s="39"/>
      <c r="G13" s="10"/>
    </row>
    <row r="14" spans="1:7" ht="17.25" customHeight="1" thickBot="1" thickTop="1">
      <c r="A14" s="6"/>
      <c r="B14" s="264"/>
      <c r="C14" s="68" t="s">
        <v>215</v>
      </c>
      <c r="D14" s="41">
        <f>D77+D139+D201+D263+D325+D387</f>
        <v>0</v>
      </c>
      <c r="E14" s="8"/>
      <c r="F14" s="39"/>
      <c r="G14" s="10"/>
    </row>
    <row r="15" spans="1:7" ht="17.25" customHeight="1" thickBot="1" thickTop="1">
      <c r="A15" s="6"/>
      <c r="B15" s="264"/>
      <c r="C15" s="68" t="s">
        <v>216</v>
      </c>
      <c r="D15" s="41">
        <f>D78+D140+D202+D264+D326+D388</f>
        <v>0</v>
      </c>
      <c r="E15" s="8"/>
      <c r="F15" s="39"/>
      <c r="G15" s="10"/>
    </row>
    <row r="16" spans="1:7" ht="17.25" customHeight="1" thickBot="1" thickTop="1">
      <c r="A16" s="6"/>
      <c r="B16" s="264"/>
      <c r="C16" s="68" t="s">
        <v>217</v>
      </c>
      <c r="D16" s="41">
        <f>D79+D141+D203+D265+D327+D389</f>
        <v>0</v>
      </c>
      <c r="E16" s="8"/>
      <c r="F16" s="39"/>
      <c r="G16" s="10"/>
    </row>
    <row r="17" spans="1:7" ht="17.25" customHeight="1" thickBot="1" thickTop="1">
      <c r="A17" s="6"/>
      <c r="B17" s="264"/>
      <c r="C17" s="67" t="s">
        <v>244</v>
      </c>
      <c r="D17" s="41">
        <f>'Treasury Offset Activity'!D17</f>
        <v>0</v>
      </c>
      <c r="E17" s="72"/>
      <c r="F17" s="39"/>
      <c r="G17" s="10"/>
    </row>
    <row r="18" spans="1:7" ht="17.25" customHeight="1" thickBot="1" thickTop="1">
      <c r="A18" s="6"/>
      <c r="B18" s="264"/>
      <c r="C18" s="67" t="s">
        <v>219</v>
      </c>
      <c r="D18" s="41">
        <f>D80+D142+D204+D266+D328+D390</f>
        <v>0</v>
      </c>
      <c r="E18" s="72"/>
      <c r="F18" s="39"/>
      <c r="G18" s="10"/>
    </row>
    <row r="19" spans="1:7" ht="17.25" customHeight="1" thickBot="1" thickTop="1">
      <c r="A19" s="6"/>
      <c r="B19" s="265"/>
      <c r="C19" s="8"/>
      <c r="D19" s="8"/>
      <c r="E19" s="8"/>
      <c r="F19" s="39"/>
      <c r="G19" s="10"/>
    </row>
    <row r="20" spans="1:7" ht="17.25" customHeight="1" hidden="1">
      <c r="A20" s="6"/>
      <c r="B20" s="265"/>
      <c r="C20" s="8"/>
      <c r="D20" s="8"/>
      <c r="E20" s="8"/>
      <c r="F20" s="39"/>
      <c r="G20" s="10"/>
    </row>
    <row r="21" spans="1:7" ht="17.25" customHeight="1" hidden="1">
      <c r="A21" s="6"/>
      <c r="B21" s="265"/>
      <c r="C21" s="8"/>
      <c r="D21" s="8"/>
      <c r="E21" s="8"/>
      <c r="F21" s="39"/>
      <c r="G21" s="10"/>
    </row>
    <row r="22" spans="1:7" ht="17.25" customHeight="1" hidden="1">
      <c r="A22" s="6"/>
      <c r="B22" s="265"/>
      <c r="C22" s="8"/>
      <c r="D22" s="8"/>
      <c r="E22" s="8"/>
      <c r="F22" s="39"/>
      <c r="G22" s="10"/>
    </row>
    <row r="23" spans="1:7" ht="17.25" customHeight="1" hidden="1">
      <c r="A23" s="6"/>
      <c r="B23" s="265"/>
      <c r="C23" s="8"/>
      <c r="D23" s="8"/>
      <c r="E23" s="8"/>
      <c r="F23" s="39"/>
      <c r="G23" s="10"/>
    </row>
    <row r="24" spans="1:7" ht="17.25" customHeight="1" hidden="1">
      <c r="A24" s="6"/>
      <c r="B24" s="265"/>
      <c r="C24" s="8"/>
      <c r="D24" s="8"/>
      <c r="E24" s="8"/>
      <c r="F24" s="39"/>
      <c r="G24" s="10"/>
    </row>
    <row r="25" spans="1:7" ht="17.25" customHeight="1" hidden="1">
      <c r="A25" s="6"/>
      <c r="B25" s="265"/>
      <c r="C25" s="8"/>
      <c r="D25" s="8"/>
      <c r="E25" s="8"/>
      <c r="F25" s="39"/>
      <c r="G25" s="10"/>
    </row>
    <row r="26" spans="1:7" ht="17.25" customHeight="1" hidden="1">
      <c r="A26" s="6"/>
      <c r="B26" s="265"/>
      <c r="C26" s="8"/>
      <c r="D26" s="8"/>
      <c r="E26" s="8"/>
      <c r="F26" s="39"/>
      <c r="G26" s="10"/>
    </row>
    <row r="27" spans="1:7" ht="17.25" customHeight="1" hidden="1">
      <c r="A27" s="6"/>
      <c r="B27" s="265"/>
      <c r="C27" s="8"/>
      <c r="D27" s="8"/>
      <c r="E27" s="8"/>
      <c r="F27" s="39"/>
      <c r="G27" s="10"/>
    </row>
    <row r="28" spans="1:7" ht="17.25" customHeight="1" hidden="1">
      <c r="A28" s="6"/>
      <c r="B28" s="265"/>
      <c r="C28" s="8"/>
      <c r="D28" s="8"/>
      <c r="E28" s="8"/>
      <c r="F28" s="39"/>
      <c r="G28" s="10"/>
    </row>
    <row r="29" spans="1:7" ht="17.25" customHeight="1" hidden="1">
      <c r="A29" s="6"/>
      <c r="B29" s="265"/>
      <c r="C29" s="8"/>
      <c r="D29" s="8"/>
      <c r="E29" s="8"/>
      <c r="F29" s="39"/>
      <c r="G29" s="10"/>
    </row>
    <row r="30" spans="1:7" ht="17.25" customHeight="1" hidden="1">
      <c r="A30" s="6"/>
      <c r="B30" s="265"/>
      <c r="C30" s="8"/>
      <c r="D30" s="8"/>
      <c r="E30" s="8"/>
      <c r="F30" s="39"/>
      <c r="G30" s="10"/>
    </row>
    <row r="31" spans="1:7" ht="17.25" customHeight="1" hidden="1">
      <c r="A31" s="6"/>
      <c r="B31" s="265"/>
      <c r="C31" s="8"/>
      <c r="D31" s="8"/>
      <c r="E31" s="8"/>
      <c r="F31" s="39"/>
      <c r="G31" s="10"/>
    </row>
    <row r="32" spans="1:7" ht="17.25" customHeight="1" hidden="1">
      <c r="A32" s="6"/>
      <c r="B32" s="265"/>
      <c r="C32" s="8"/>
      <c r="D32" s="8"/>
      <c r="E32" s="8"/>
      <c r="F32" s="39"/>
      <c r="G32" s="10"/>
    </row>
    <row r="33" spans="1:7" ht="17.25" customHeight="1" hidden="1">
      <c r="A33" s="6"/>
      <c r="B33" s="265"/>
      <c r="C33" s="8"/>
      <c r="D33" s="8"/>
      <c r="E33" s="8"/>
      <c r="F33" s="39"/>
      <c r="G33" s="10"/>
    </row>
    <row r="34" spans="1:7" ht="17.25" customHeight="1" hidden="1">
      <c r="A34" s="6"/>
      <c r="B34" s="265"/>
      <c r="C34" s="8"/>
      <c r="D34" s="8"/>
      <c r="E34" s="8"/>
      <c r="F34" s="39"/>
      <c r="G34" s="10"/>
    </row>
    <row r="35" spans="1:7" ht="17.25" customHeight="1" hidden="1">
      <c r="A35" s="6"/>
      <c r="B35" s="265"/>
      <c r="C35" s="8"/>
      <c r="D35" s="8"/>
      <c r="E35" s="8"/>
      <c r="F35" s="39"/>
      <c r="G35" s="10"/>
    </row>
    <row r="36" spans="1:7" ht="17.25" customHeight="1" hidden="1">
      <c r="A36" s="6"/>
      <c r="B36" s="265"/>
      <c r="C36" s="8"/>
      <c r="D36" s="8"/>
      <c r="E36" s="8"/>
      <c r="F36" s="39"/>
      <c r="G36" s="10"/>
    </row>
    <row r="37" spans="1:7" ht="17.25" customHeight="1" hidden="1">
      <c r="A37" s="6"/>
      <c r="B37" s="265"/>
      <c r="C37" s="8"/>
      <c r="D37" s="8"/>
      <c r="E37" s="8"/>
      <c r="F37" s="39"/>
      <c r="G37" s="10"/>
    </row>
    <row r="38" spans="1:7" ht="17.25" customHeight="1" hidden="1">
      <c r="A38" s="6"/>
      <c r="B38" s="265"/>
      <c r="C38" s="8"/>
      <c r="D38" s="8"/>
      <c r="E38" s="8"/>
      <c r="F38" s="39"/>
      <c r="G38" s="10"/>
    </row>
    <row r="39" spans="1:7" ht="17.25" customHeight="1" hidden="1">
      <c r="A39" s="6"/>
      <c r="B39" s="263"/>
      <c r="C39" s="245"/>
      <c r="D39" s="238"/>
      <c r="E39" s="8"/>
      <c r="F39" s="39"/>
      <c r="G39" s="10"/>
    </row>
    <row r="40" spans="1:7" ht="17.25" customHeight="1" thickBot="1" thickTop="1">
      <c r="A40" s="6"/>
      <c r="B40" s="264"/>
      <c r="C40" s="64" t="s">
        <v>220</v>
      </c>
      <c r="D40" s="41">
        <f>D102+D164+D226+D288+D350+D412</f>
        <v>0</v>
      </c>
      <c r="E40" s="8"/>
      <c r="F40" s="39"/>
      <c r="G40" s="10"/>
    </row>
    <row r="41" spans="1:7" ht="16.5" customHeight="1" thickTop="1">
      <c r="A41" s="6"/>
      <c r="B41" s="261"/>
      <c r="C41" s="237"/>
      <c r="D41" s="238"/>
      <c r="E41" s="8"/>
      <c r="F41" s="39"/>
      <c r="G41" s="10"/>
    </row>
    <row r="42" spans="1:7" ht="16.5" customHeight="1" thickBot="1">
      <c r="A42" s="6"/>
      <c r="B42" s="263"/>
      <c r="C42" s="64" t="s">
        <v>221</v>
      </c>
      <c r="D42" s="238"/>
      <c r="E42" s="8"/>
      <c r="F42" s="39"/>
      <c r="G42" s="10"/>
    </row>
    <row r="43" spans="1:7" ht="17.25" customHeight="1" thickBot="1" thickTop="1">
      <c r="A43" s="6"/>
      <c r="B43" s="264"/>
      <c r="C43" s="68" t="s">
        <v>222</v>
      </c>
      <c r="D43" s="41">
        <f>D105+D167+D229+D291+D353+D415</f>
        <v>0</v>
      </c>
      <c r="E43" s="8"/>
      <c r="F43" s="39"/>
      <c r="G43" s="10"/>
    </row>
    <row r="44" spans="1:7" ht="17.25" customHeight="1" thickBot="1" thickTop="1">
      <c r="A44" s="6"/>
      <c r="B44" s="264"/>
      <c r="C44" s="68" t="s">
        <v>224</v>
      </c>
      <c r="D44" s="41">
        <f>D106+D168+D230+D292+D354+D417</f>
        <v>0</v>
      </c>
      <c r="E44" s="8"/>
      <c r="F44" s="39"/>
      <c r="G44" s="10"/>
    </row>
    <row r="45" spans="1:7" ht="17.25" customHeight="1" thickBot="1" thickTop="1">
      <c r="A45" s="6"/>
      <c r="B45" s="264"/>
      <c r="C45" s="68" t="s">
        <v>225</v>
      </c>
      <c r="D45" s="41">
        <f>D107+D169+D231+D293+D355+D418</f>
        <v>0</v>
      </c>
      <c r="E45" s="8"/>
      <c r="F45" s="39"/>
      <c r="G45" s="10"/>
    </row>
    <row r="46" spans="1:7" ht="17.25" customHeight="1" thickBot="1" thickTop="1">
      <c r="A46" s="6"/>
      <c r="B46" s="264"/>
      <c r="C46" s="67" t="s">
        <v>226</v>
      </c>
      <c r="D46" s="41">
        <f>D108+D170+D232+D294+D356+D419</f>
        <v>0</v>
      </c>
      <c r="E46" s="72"/>
      <c r="F46" s="39"/>
      <c r="G46" s="10"/>
    </row>
    <row r="47" spans="1:7" ht="17.25" customHeight="1" thickBot="1" thickTop="1">
      <c r="A47" s="6"/>
      <c r="B47" s="265"/>
      <c r="C47" s="8"/>
      <c r="D47" s="8"/>
      <c r="E47" s="8"/>
      <c r="F47" s="39"/>
      <c r="G47" s="10"/>
    </row>
    <row r="48" spans="1:7" ht="17.25" customHeight="1" hidden="1">
      <c r="A48" s="6"/>
      <c r="B48" s="265"/>
      <c r="C48" s="8"/>
      <c r="D48" s="8"/>
      <c r="E48" s="8"/>
      <c r="F48" s="39"/>
      <c r="G48" s="10"/>
    </row>
    <row r="49" spans="1:7" ht="17.25" customHeight="1" hidden="1">
      <c r="A49" s="6"/>
      <c r="B49" s="265"/>
      <c r="C49" s="8"/>
      <c r="D49" s="8"/>
      <c r="E49" s="8"/>
      <c r="F49" s="39"/>
      <c r="G49" s="10"/>
    </row>
    <row r="50" spans="1:7" ht="17.25" customHeight="1" hidden="1">
      <c r="A50" s="6"/>
      <c r="B50" s="265"/>
      <c r="C50" s="8"/>
      <c r="D50" s="8"/>
      <c r="E50" s="8"/>
      <c r="F50" s="39"/>
      <c r="G50" s="10"/>
    </row>
    <row r="51" spans="1:7" ht="17.25" customHeight="1" hidden="1">
      <c r="A51" s="6"/>
      <c r="B51" s="265"/>
      <c r="C51" s="8"/>
      <c r="D51" s="8"/>
      <c r="E51" s="8"/>
      <c r="F51" s="39"/>
      <c r="G51" s="10"/>
    </row>
    <row r="52" spans="1:7" ht="17.25" customHeight="1" hidden="1">
      <c r="A52" s="6"/>
      <c r="B52" s="265"/>
      <c r="C52" s="8"/>
      <c r="D52" s="8"/>
      <c r="E52" s="8"/>
      <c r="F52" s="39"/>
      <c r="G52" s="10"/>
    </row>
    <row r="53" spans="1:7" ht="17.25" customHeight="1" hidden="1">
      <c r="A53" s="6"/>
      <c r="B53" s="265"/>
      <c r="C53" s="8"/>
      <c r="D53" s="8"/>
      <c r="E53" s="8"/>
      <c r="F53" s="39"/>
      <c r="G53" s="10"/>
    </row>
    <row r="54" spans="1:7" ht="17.25" customHeight="1" hidden="1">
      <c r="A54" s="6"/>
      <c r="B54" s="265"/>
      <c r="C54" s="8"/>
      <c r="D54" s="8"/>
      <c r="E54" s="8"/>
      <c r="F54" s="39"/>
      <c r="G54" s="10"/>
    </row>
    <row r="55" spans="1:7" ht="17.25" customHeight="1" hidden="1">
      <c r="A55" s="6"/>
      <c r="B55" s="265"/>
      <c r="C55" s="8"/>
      <c r="D55" s="8"/>
      <c r="E55" s="8"/>
      <c r="F55" s="39"/>
      <c r="G55" s="10"/>
    </row>
    <row r="56" spans="1:7" ht="17.25" customHeight="1" hidden="1">
      <c r="A56" s="6"/>
      <c r="B56" s="265"/>
      <c r="C56" s="8"/>
      <c r="D56" s="8"/>
      <c r="E56" s="8"/>
      <c r="F56" s="39"/>
      <c r="G56" s="10"/>
    </row>
    <row r="57" spans="1:7" ht="17.25" customHeight="1" hidden="1">
      <c r="A57" s="6"/>
      <c r="B57" s="265"/>
      <c r="C57" s="8"/>
      <c r="D57" s="8"/>
      <c r="E57" s="8"/>
      <c r="F57" s="39"/>
      <c r="G57" s="10"/>
    </row>
    <row r="58" spans="1:7" ht="17.25" customHeight="1" hidden="1">
      <c r="A58" s="6"/>
      <c r="B58" s="265"/>
      <c r="C58" s="8"/>
      <c r="D58" s="8"/>
      <c r="E58" s="8"/>
      <c r="F58" s="39"/>
      <c r="G58" s="10"/>
    </row>
    <row r="59" spans="1:7" ht="17.25" customHeight="1" hidden="1">
      <c r="A59" s="6"/>
      <c r="B59" s="265"/>
      <c r="C59" s="8"/>
      <c r="D59" s="8"/>
      <c r="E59" s="8"/>
      <c r="F59" s="39"/>
      <c r="G59" s="10"/>
    </row>
    <row r="60" spans="1:7" ht="17.25" customHeight="1" hidden="1">
      <c r="A60" s="6"/>
      <c r="B60" s="265"/>
      <c r="C60" s="8"/>
      <c r="D60" s="8"/>
      <c r="E60" s="8"/>
      <c r="F60" s="39"/>
      <c r="G60" s="10"/>
    </row>
    <row r="61" spans="1:7" ht="17.25" customHeight="1" hidden="1">
      <c r="A61" s="6"/>
      <c r="B61" s="265"/>
      <c r="C61" s="8"/>
      <c r="D61" s="8"/>
      <c r="E61" s="8"/>
      <c r="F61" s="39"/>
      <c r="G61" s="10"/>
    </row>
    <row r="62" spans="1:7" ht="17.25" customHeight="1" hidden="1">
      <c r="A62" s="6"/>
      <c r="B62" s="265"/>
      <c r="C62" s="8"/>
      <c r="D62" s="8"/>
      <c r="E62" s="8"/>
      <c r="F62" s="39"/>
      <c r="G62" s="10"/>
    </row>
    <row r="63" spans="1:7" ht="17.25" customHeight="1" hidden="1">
      <c r="A63" s="6"/>
      <c r="B63" s="265"/>
      <c r="C63" s="8"/>
      <c r="D63" s="8"/>
      <c r="E63" s="8"/>
      <c r="F63" s="39"/>
      <c r="G63" s="10"/>
    </row>
    <row r="64" spans="1:7" ht="17.25" customHeight="1" hidden="1">
      <c r="A64" s="6"/>
      <c r="B64" s="265"/>
      <c r="C64" s="8"/>
      <c r="D64" s="8"/>
      <c r="E64" s="8"/>
      <c r="F64" s="39"/>
      <c r="G64" s="10"/>
    </row>
    <row r="65" spans="1:7" ht="17.25" customHeight="1" hidden="1">
      <c r="A65" s="6"/>
      <c r="B65" s="265"/>
      <c r="C65" s="8"/>
      <c r="D65" s="8"/>
      <c r="E65" s="8"/>
      <c r="F65" s="39"/>
      <c r="G65" s="10"/>
    </row>
    <row r="66" spans="1:7" ht="17.25" customHeight="1" hidden="1">
      <c r="A66" s="6"/>
      <c r="B66" s="265"/>
      <c r="C66" s="8"/>
      <c r="D66" s="8"/>
      <c r="E66" s="8"/>
      <c r="F66" s="39"/>
      <c r="G66" s="10"/>
    </row>
    <row r="67" spans="1:7" ht="17.25" customHeight="1" hidden="1">
      <c r="A67" s="6"/>
      <c r="B67" s="263"/>
      <c r="C67" s="245"/>
      <c r="D67" s="238"/>
      <c r="E67" s="8"/>
      <c r="F67" s="39"/>
      <c r="G67" s="10"/>
    </row>
    <row r="68" spans="1:7" ht="17.25" customHeight="1" thickBot="1" thickTop="1">
      <c r="A68" s="6"/>
      <c r="B68" s="264"/>
      <c r="C68" s="64" t="s">
        <v>227</v>
      </c>
      <c r="D68" s="41">
        <f>D130+D192+D254+D316+D378+D441</f>
        <v>0</v>
      </c>
      <c r="E68" s="8"/>
      <c r="F68" s="39"/>
      <c r="G68" s="10"/>
    </row>
    <row r="69" spans="1:7" ht="14.25" customHeight="1" thickBot="1" thickTop="1">
      <c r="A69" s="6"/>
      <c r="B69" s="266"/>
      <c r="C69" s="254"/>
      <c r="D69" s="255"/>
      <c r="E69" s="60"/>
      <c r="F69" s="62"/>
      <c r="G69" s="10"/>
    </row>
    <row r="70" spans="1:7" ht="14.25" customHeight="1" thickBot="1" thickTop="1">
      <c r="A70" s="6"/>
      <c r="B70" s="236"/>
      <c r="C70" s="237"/>
      <c r="D70" s="238"/>
      <c r="E70" s="8"/>
      <c r="F70" s="8"/>
      <c r="G70" s="10"/>
    </row>
    <row r="71" spans="1:7" ht="13.5" customHeight="1" thickTop="1">
      <c r="A71" s="6"/>
      <c r="B71" s="32"/>
      <c r="C71" s="260"/>
      <c r="D71" s="33"/>
      <c r="E71" s="33"/>
      <c r="F71" s="35"/>
      <c r="G71" s="10"/>
    </row>
    <row r="72" spans="1:7" ht="15.75" customHeight="1">
      <c r="A72" s="6"/>
      <c r="B72" s="267"/>
      <c r="C72" s="237"/>
      <c r="D72" s="72" t="s">
        <v>53</v>
      </c>
      <c r="E72" s="8"/>
      <c r="F72" s="39"/>
      <c r="G72" s="10"/>
    </row>
    <row r="73" spans="1:7" ht="15.75" customHeight="1">
      <c r="A73" s="6"/>
      <c r="B73" s="267"/>
      <c r="C73" s="237"/>
      <c r="D73" s="262" t="str">
        <f>Year</f>
        <v>2002</v>
      </c>
      <c r="E73" s="8"/>
      <c r="F73" s="39"/>
      <c r="G73" s="10"/>
    </row>
    <row r="74" spans="1:7" ht="16.5" customHeight="1" thickBot="1">
      <c r="A74" s="6"/>
      <c r="B74" s="268"/>
      <c r="C74" s="64" t="s">
        <v>213</v>
      </c>
      <c r="D74" s="242" t="s">
        <v>151</v>
      </c>
      <c r="E74" s="8"/>
      <c r="F74" s="39"/>
      <c r="G74" s="10"/>
    </row>
    <row r="75" spans="1:7" ht="16.5" customHeight="1" thickBot="1">
      <c r="A75" s="6"/>
      <c r="B75" s="269"/>
      <c r="C75" s="68" t="s">
        <v>25</v>
      </c>
      <c r="D75" s="284"/>
      <c r="E75" s="8"/>
      <c r="F75" s="39"/>
      <c r="G75" s="10"/>
    </row>
    <row r="76" spans="1:7" ht="16.5" customHeight="1" thickBot="1">
      <c r="A76" s="6"/>
      <c r="B76" s="269"/>
      <c r="C76" s="68" t="s">
        <v>231</v>
      </c>
      <c r="D76" s="284"/>
      <c r="E76" s="8"/>
      <c r="F76" s="39"/>
      <c r="G76" s="10"/>
    </row>
    <row r="77" spans="1:7" ht="16.5" customHeight="1" thickBot="1">
      <c r="A77" s="6"/>
      <c r="B77" s="269"/>
      <c r="C77" s="68" t="s">
        <v>215</v>
      </c>
      <c r="D77" s="284"/>
      <c r="E77" s="8"/>
      <c r="F77" s="39"/>
      <c r="G77" s="10"/>
    </row>
    <row r="78" spans="1:7" ht="16.5" customHeight="1" thickBot="1">
      <c r="A78" s="6"/>
      <c r="B78" s="269"/>
      <c r="C78" s="68" t="s">
        <v>216</v>
      </c>
      <c r="D78" s="284"/>
      <c r="E78" s="8"/>
      <c r="F78" s="39"/>
      <c r="G78" s="10"/>
    </row>
    <row r="79" spans="1:7" ht="16.5" customHeight="1" thickBot="1">
      <c r="A79" s="6"/>
      <c r="B79" s="269"/>
      <c r="C79" s="68" t="s">
        <v>217</v>
      </c>
      <c r="D79" s="284"/>
      <c r="E79" s="8"/>
      <c r="F79" s="39"/>
      <c r="G79" s="10"/>
    </row>
    <row r="80" spans="1:7" ht="17.25" customHeight="1" thickBot="1" thickTop="1">
      <c r="A80" s="6"/>
      <c r="B80" s="269"/>
      <c r="C80" s="154" t="s">
        <v>219</v>
      </c>
      <c r="D80" s="41">
        <f>SUM(D81:D100)</f>
        <v>0</v>
      </c>
      <c r="E80" s="72" t="s">
        <v>122</v>
      </c>
      <c r="F80" s="39"/>
      <c r="G80" s="10"/>
    </row>
    <row r="81" spans="1:7" ht="17.25" customHeight="1" thickBot="1" thickTop="1">
      <c r="A81" s="6"/>
      <c r="B81" s="75" t="s">
        <v>92</v>
      </c>
      <c r="C81" s="281"/>
      <c r="D81" s="284"/>
      <c r="E81" s="14"/>
      <c r="F81" s="39"/>
      <c r="G81" s="10"/>
    </row>
    <row r="82" spans="1:7" ht="17.25" customHeight="1" thickBot="1">
      <c r="A82" s="6"/>
      <c r="B82" s="75" t="s">
        <v>93</v>
      </c>
      <c r="C82" s="14"/>
      <c r="D82" s="38"/>
      <c r="E82" s="14"/>
      <c r="F82" s="39"/>
      <c r="G82" s="10"/>
    </row>
    <row r="83" spans="1:7" ht="17.25" customHeight="1" thickBot="1">
      <c r="A83" s="6"/>
      <c r="B83" s="75" t="s">
        <v>94</v>
      </c>
      <c r="C83" s="14"/>
      <c r="D83" s="38"/>
      <c r="E83" s="14"/>
      <c r="F83" s="39"/>
      <c r="G83" s="10"/>
    </row>
    <row r="84" spans="1:7" ht="17.25" customHeight="1" thickBot="1">
      <c r="A84" s="6"/>
      <c r="B84" s="75" t="s">
        <v>95</v>
      </c>
      <c r="C84" s="14"/>
      <c r="D84" s="38"/>
      <c r="E84" s="14"/>
      <c r="F84" s="39"/>
      <c r="G84" s="10"/>
    </row>
    <row r="85" spans="1:7" ht="17.25" customHeight="1" thickBot="1">
      <c r="A85" s="6"/>
      <c r="B85" s="75" t="s">
        <v>96</v>
      </c>
      <c r="C85" s="14"/>
      <c r="D85" s="38"/>
      <c r="E85" s="14"/>
      <c r="F85" s="39"/>
      <c r="G85" s="10"/>
    </row>
    <row r="86" spans="1:7" ht="17.25" customHeight="1" thickBot="1">
      <c r="A86" s="6"/>
      <c r="B86" s="75" t="s">
        <v>97</v>
      </c>
      <c r="C86" s="14"/>
      <c r="D86" s="38"/>
      <c r="E86" s="14"/>
      <c r="F86" s="39"/>
      <c r="G86" s="10"/>
    </row>
    <row r="87" spans="1:7" ht="17.25" customHeight="1" thickBot="1">
      <c r="A87" s="6"/>
      <c r="B87" s="75" t="s">
        <v>98</v>
      </c>
      <c r="C87" s="14"/>
      <c r="D87" s="38"/>
      <c r="E87" s="14"/>
      <c r="F87" s="39"/>
      <c r="G87" s="10"/>
    </row>
    <row r="88" spans="1:7" ht="17.25" customHeight="1" thickBot="1">
      <c r="A88" s="6"/>
      <c r="B88" s="75" t="s">
        <v>99</v>
      </c>
      <c r="C88" s="14"/>
      <c r="D88" s="38"/>
      <c r="E88" s="14"/>
      <c r="F88" s="39"/>
      <c r="G88" s="10"/>
    </row>
    <row r="89" spans="1:7" ht="17.25" customHeight="1" thickBot="1">
      <c r="A89" s="6"/>
      <c r="B89" s="75" t="s">
        <v>100</v>
      </c>
      <c r="C89" s="14"/>
      <c r="D89" s="38"/>
      <c r="E89" s="14"/>
      <c r="F89" s="39"/>
      <c r="G89" s="10"/>
    </row>
    <row r="90" spans="1:7" ht="17.25" customHeight="1" thickBot="1">
      <c r="A90" s="6"/>
      <c r="B90" s="75" t="s">
        <v>101</v>
      </c>
      <c r="C90" s="14"/>
      <c r="D90" s="38"/>
      <c r="E90" s="14"/>
      <c r="F90" s="39"/>
      <c r="G90" s="10"/>
    </row>
    <row r="91" spans="1:7" ht="17.25" customHeight="1" thickBot="1">
      <c r="A91" s="6"/>
      <c r="B91" s="75" t="s">
        <v>102</v>
      </c>
      <c r="C91" s="14"/>
      <c r="D91" s="38"/>
      <c r="E91" s="14"/>
      <c r="F91" s="39"/>
      <c r="G91" s="10"/>
    </row>
    <row r="92" spans="1:7" ht="17.25" customHeight="1" thickBot="1">
      <c r="A92" s="6"/>
      <c r="B92" s="75" t="s">
        <v>103</v>
      </c>
      <c r="C92" s="14"/>
      <c r="D92" s="38"/>
      <c r="E92" s="14"/>
      <c r="F92" s="39"/>
      <c r="G92" s="10"/>
    </row>
    <row r="93" spans="1:7" ht="17.25" customHeight="1" thickBot="1">
      <c r="A93" s="6"/>
      <c r="B93" s="75" t="s">
        <v>104</v>
      </c>
      <c r="C93" s="14"/>
      <c r="D93" s="38"/>
      <c r="E93" s="14"/>
      <c r="F93" s="39"/>
      <c r="G93" s="10"/>
    </row>
    <row r="94" spans="1:7" ht="17.25" customHeight="1" thickBot="1">
      <c r="A94" s="6"/>
      <c r="B94" s="75" t="s">
        <v>105</v>
      </c>
      <c r="C94" s="14"/>
      <c r="D94" s="38"/>
      <c r="E94" s="14"/>
      <c r="F94" s="39"/>
      <c r="G94" s="10"/>
    </row>
    <row r="95" spans="1:7" ht="17.25" customHeight="1" thickBot="1">
      <c r="A95" s="6"/>
      <c r="B95" s="75" t="s">
        <v>106</v>
      </c>
      <c r="C95" s="14"/>
      <c r="D95" s="38"/>
      <c r="E95" s="14"/>
      <c r="F95" s="39"/>
      <c r="G95" s="10"/>
    </row>
    <row r="96" spans="1:7" ht="17.25" customHeight="1" thickBot="1">
      <c r="A96" s="6"/>
      <c r="B96" s="75" t="s">
        <v>107</v>
      </c>
      <c r="C96" s="14"/>
      <c r="D96" s="38"/>
      <c r="E96" s="14"/>
      <c r="F96" s="39"/>
      <c r="G96" s="10"/>
    </row>
    <row r="97" spans="1:7" ht="17.25" customHeight="1" thickBot="1">
      <c r="A97" s="6"/>
      <c r="B97" s="75" t="s">
        <v>108</v>
      </c>
      <c r="C97" s="14"/>
      <c r="D97" s="38"/>
      <c r="E97" s="14"/>
      <c r="F97" s="39"/>
      <c r="G97" s="10"/>
    </row>
    <row r="98" spans="1:7" ht="17.25" customHeight="1" thickBot="1">
      <c r="A98" s="6"/>
      <c r="B98" s="75" t="s">
        <v>109</v>
      </c>
      <c r="C98" s="14"/>
      <c r="D98" s="38"/>
      <c r="E98" s="14"/>
      <c r="F98" s="39"/>
      <c r="G98" s="10"/>
    </row>
    <row r="99" spans="1:7" ht="17.25" customHeight="1" thickBot="1">
      <c r="A99" s="6"/>
      <c r="B99" s="75" t="s">
        <v>110</v>
      </c>
      <c r="C99" s="14"/>
      <c r="D99" s="38"/>
      <c r="E99" s="14"/>
      <c r="F99" s="39"/>
      <c r="G99" s="10"/>
    </row>
    <row r="100" spans="1:7" ht="17.25" customHeight="1" thickBot="1">
      <c r="A100" s="6"/>
      <c r="B100" s="75" t="s">
        <v>111</v>
      </c>
      <c r="C100" s="14"/>
      <c r="D100" s="38"/>
      <c r="E100" s="14"/>
      <c r="F100" s="39"/>
      <c r="G100" s="10"/>
    </row>
    <row r="101" spans="1:7" ht="16.5" customHeight="1" thickBot="1">
      <c r="A101" s="6"/>
      <c r="B101" s="268"/>
      <c r="C101" s="245"/>
      <c r="D101" s="238"/>
      <c r="E101" s="8"/>
      <c r="F101" s="39"/>
      <c r="G101" s="10"/>
    </row>
    <row r="102" spans="1:7" ht="17.25" customHeight="1" thickBot="1" thickTop="1">
      <c r="A102" s="6"/>
      <c r="B102" s="270"/>
      <c r="C102" s="64" t="s">
        <v>220</v>
      </c>
      <c r="D102" s="41">
        <f>SUM(D75:D80)</f>
        <v>0</v>
      </c>
      <c r="E102" s="8"/>
      <c r="F102" s="39"/>
      <c r="G102" s="10"/>
    </row>
    <row r="103" spans="1:7" ht="16.5" customHeight="1" thickTop="1">
      <c r="A103" s="6"/>
      <c r="B103" s="267"/>
      <c r="C103" s="237"/>
      <c r="D103" s="238"/>
      <c r="E103" s="8"/>
      <c r="F103" s="39"/>
      <c r="G103" s="10"/>
    </row>
    <row r="104" spans="1:7" ht="16.5" customHeight="1" thickBot="1">
      <c r="A104" s="6"/>
      <c r="B104" s="268"/>
      <c r="C104" s="64" t="s">
        <v>221</v>
      </c>
      <c r="D104" s="238"/>
      <c r="E104" s="8"/>
      <c r="F104" s="39"/>
      <c r="G104" s="10"/>
    </row>
    <row r="105" spans="1:7" ht="17.25" customHeight="1" thickBot="1" thickTop="1">
      <c r="A105" s="6"/>
      <c r="B105" s="270"/>
      <c r="C105" s="68" t="s">
        <v>222</v>
      </c>
      <c r="D105" s="41">
        <f>'Summary Statement of Operations'!E30</f>
        <v>0</v>
      </c>
      <c r="E105" s="8"/>
      <c r="F105" s="39"/>
      <c r="G105" s="10"/>
    </row>
    <row r="106" spans="1:7" ht="17.25" customHeight="1" thickBot="1" thickTop="1">
      <c r="A106" s="6"/>
      <c r="B106" s="270"/>
      <c r="C106" s="68" t="s">
        <v>224</v>
      </c>
      <c r="D106" s="41">
        <f>'Summary Statement of Operations'!E38</f>
        <v>0</v>
      </c>
      <c r="E106" s="8"/>
      <c r="F106" s="39"/>
      <c r="G106" s="10"/>
    </row>
    <row r="107" spans="1:7" ht="17.25" customHeight="1" thickBot="1" thickTop="1">
      <c r="A107" s="6"/>
      <c r="B107" s="270"/>
      <c r="C107" s="68" t="s">
        <v>225</v>
      </c>
      <c r="D107" s="41">
        <f>'Summary Statement of Operations'!E55</f>
        <v>0</v>
      </c>
      <c r="E107" s="8"/>
      <c r="F107" s="39"/>
      <c r="G107" s="10"/>
    </row>
    <row r="108" spans="1:7" ht="17.25" customHeight="1" thickBot="1" thickTop="1">
      <c r="A108" s="6"/>
      <c r="B108" s="270"/>
      <c r="C108" s="154" t="s">
        <v>226</v>
      </c>
      <c r="D108" s="41">
        <f>SUM(D109:D128)</f>
        <v>0</v>
      </c>
      <c r="E108" s="72" t="s">
        <v>122</v>
      </c>
      <c r="F108" s="39"/>
      <c r="G108" s="10"/>
    </row>
    <row r="109" spans="1:7" ht="17.25" customHeight="1" thickBot="1" thickTop="1">
      <c r="A109" s="6"/>
      <c r="B109" s="75" t="s">
        <v>92</v>
      </c>
      <c r="C109" s="281"/>
      <c r="D109" s="284"/>
      <c r="E109" s="57"/>
      <c r="F109" s="39"/>
      <c r="G109" s="10"/>
    </row>
    <row r="110" spans="1:7" ht="16.5" customHeight="1" thickBot="1">
      <c r="A110" s="6"/>
      <c r="B110" s="75" t="s">
        <v>93</v>
      </c>
      <c r="C110" s="281"/>
      <c r="D110" s="284"/>
      <c r="E110" s="57"/>
      <c r="F110" s="39"/>
      <c r="G110" s="10"/>
    </row>
    <row r="111" spans="1:7" ht="16.5" customHeight="1" thickBot="1">
      <c r="A111" s="6"/>
      <c r="B111" s="75" t="s">
        <v>94</v>
      </c>
      <c r="C111" s="281"/>
      <c r="D111" s="38"/>
      <c r="E111" s="57"/>
      <c r="F111" s="39"/>
      <c r="G111" s="10"/>
    </row>
    <row r="112" spans="1:7" ht="16.5" customHeight="1" thickBot="1">
      <c r="A112" s="6"/>
      <c r="B112" s="75" t="s">
        <v>95</v>
      </c>
      <c r="C112" s="281"/>
      <c r="D112" s="38"/>
      <c r="E112" s="57"/>
      <c r="F112" s="39"/>
      <c r="G112" s="10"/>
    </row>
    <row r="113" spans="1:7" ht="16.5" customHeight="1" thickBot="1">
      <c r="A113" s="6"/>
      <c r="B113" s="75" t="s">
        <v>96</v>
      </c>
      <c r="C113" s="281"/>
      <c r="D113" s="38"/>
      <c r="E113" s="57"/>
      <c r="F113" s="39"/>
      <c r="G113" s="10"/>
    </row>
    <row r="114" spans="1:7" ht="16.5" customHeight="1" thickBot="1">
      <c r="A114" s="6"/>
      <c r="B114" s="75" t="s">
        <v>97</v>
      </c>
      <c r="C114" s="281"/>
      <c r="D114" s="38"/>
      <c r="E114" s="57"/>
      <c r="F114" s="39"/>
      <c r="G114" s="10"/>
    </row>
    <row r="115" spans="1:7" ht="16.5" customHeight="1" thickBot="1">
      <c r="A115" s="6"/>
      <c r="B115" s="75" t="s">
        <v>98</v>
      </c>
      <c r="C115" s="281"/>
      <c r="D115" s="38"/>
      <c r="E115" s="57"/>
      <c r="F115" s="39"/>
      <c r="G115" s="10"/>
    </row>
    <row r="116" spans="1:7" ht="16.5" customHeight="1" thickBot="1">
      <c r="A116" s="6"/>
      <c r="B116" s="75" t="s">
        <v>99</v>
      </c>
      <c r="C116" s="281"/>
      <c r="D116" s="38"/>
      <c r="E116" s="57"/>
      <c r="F116" s="39"/>
      <c r="G116" s="10"/>
    </row>
    <row r="117" spans="1:7" ht="16.5" customHeight="1" thickBot="1">
      <c r="A117" s="6"/>
      <c r="B117" s="75" t="s">
        <v>100</v>
      </c>
      <c r="C117" s="281"/>
      <c r="D117" s="38"/>
      <c r="E117" s="57"/>
      <c r="F117" s="39"/>
      <c r="G117" s="10"/>
    </row>
    <row r="118" spans="1:7" ht="16.5" customHeight="1" thickBot="1">
      <c r="A118" s="6"/>
      <c r="B118" s="75" t="s">
        <v>101</v>
      </c>
      <c r="C118" s="281"/>
      <c r="D118" s="38"/>
      <c r="E118" s="57"/>
      <c r="F118" s="39"/>
      <c r="G118" s="10"/>
    </row>
    <row r="119" spans="1:7" ht="16.5" customHeight="1" thickBot="1">
      <c r="A119" s="6"/>
      <c r="B119" s="75" t="s">
        <v>102</v>
      </c>
      <c r="C119" s="281"/>
      <c r="D119" s="38"/>
      <c r="E119" s="57"/>
      <c r="F119" s="39"/>
      <c r="G119" s="10"/>
    </row>
    <row r="120" spans="1:7" ht="16.5" customHeight="1" thickBot="1">
      <c r="A120" s="6"/>
      <c r="B120" s="75" t="s">
        <v>103</v>
      </c>
      <c r="C120" s="281"/>
      <c r="D120" s="38"/>
      <c r="E120" s="57"/>
      <c r="F120" s="39"/>
      <c r="G120" s="10"/>
    </row>
    <row r="121" spans="1:7" ht="16.5" customHeight="1" thickBot="1">
      <c r="A121" s="6"/>
      <c r="B121" s="75" t="s">
        <v>104</v>
      </c>
      <c r="C121" s="281"/>
      <c r="D121" s="38"/>
      <c r="E121" s="57"/>
      <c r="F121" s="39"/>
      <c r="G121" s="10"/>
    </row>
    <row r="122" spans="1:7" ht="16.5" customHeight="1" thickBot="1">
      <c r="A122" s="6"/>
      <c r="B122" s="75" t="s">
        <v>105</v>
      </c>
      <c r="C122" s="281"/>
      <c r="D122" s="38"/>
      <c r="E122" s="57"/>
      <c r="F122" s="39"/>
      <c r="G122" s="10"/>
    </row>
    <row r="123" spans="1:7" ht="16.5" customHeight="1" thickBot="1">
      <c r="A123" s="6"/>
      <c r="B123" s="75" t="s">
        <v>106</v>
      </c>
      <c r="C123" s="281"/>
      <c r="D123" s="38"/>
      <c r="E123" s="57"/>
      <c r="F123" s="39"/>
      <c r="G123" s="10"/>
    </row>
    <row r="124" spans="1:7" ht="16.5" customHeight="1" thickBot="1">
      <c r="A124" s="6"/>
      <c r="B124" s="75" t="s">
        <v>107</v>
      </c>
      <c r="C124" s="281"/>
      <c r="D124" s="38"/>
      <c r="E124" s="57"/>
      <c r="F124" s="39"/>
      <c r="G124" s="10"/>
    </row>
    <row r="125" spans="1:7" ht="16.5" customHeight="1" thickBot="1">
      <c r="A125" s="6"/>
      <c r="B125" s="75" t="s">
        <v>108</v>
      </c>
      <c r="C125" s="281"/>
      <c r="D125" s="38"/>
      <c r="E125" s="57"/>
      <c r="F125" s="39"/>
      <c r="G125" s="10"/>
    </row>
    <row r="126" spans="1:7" ht="16.5" customHeight="1" thickBot="1">
      <c r="A126" s="6"/>
      <c r="B126" s="75" t="s">
        <v>109</v>
      </c>
      <c r="C126" s="281"/>
      <c r="D126" s="38"/>
      <c r="E126" s="57"/>
      <c r="F126" s="39"/>
      <c r="G126" s="10"/>
    </row>
    <row r="127" spans="1:7" ht="16.5" customHeight="1" thickBot="1">
      <c r="A127" s="6"/>
      <c r="B127" s="75" t="s">
        <v>110</v>
      </c>
      <c r="C127" s="281"/>
      <c r="D127" s="38"/>
      <c r="E127" s="57"/>
      <c r="F127" s="39"/>
      <c r="G127" s="10"/>
    </row>
    <row r="128" spans="1:7" ht="16.5" customHeight="1" thickBot="1">
      <c r="A128" s="6"/>
      <c r="B128" s="75" t="s">
        <v>111</v>
      </c>
      <c r="C128" s="281"/>
      <c r="D128" s="38"/>
      <c r="E128" s="57"/>
      <c r="F128" s="39"/>
      <c r="G128" s="10"/>
    </row>
    <row r="129" spans="1:7" ht="16.5" customHeight="1" thickBot="1">
      <c r="A129" s="6"/>
      <c r="B129" s="268"/>
      <c r="C129" s="281"/>
      <c r="D129" s="238"/>
      <c r="E129" s="8"/>
      <c r="F129" s="39"/>
      <c r="G129" s="10"/>
    </row>
    <row r="130" spans="1:7" ht="17.25" customHeight="1" thickBot="1" thickTop="1">
      <c r="A130" s="6"/>
      <c r="B130" s="270"/>
      <c r="C130" s="64" t="s">
        <v>227</v>
      </c>
      <c r="D130" s="41">
        <f>SUM(D105:D108)</f>
        <v>0</v>
      </c>
      <c r="E130" s="8"/>
      <c r="F130" s="39"/>
      <c r="G130" s="10"/>
    </row>
    <row r="131" spans="1:7" ht="14.25" customHeight="1" thickBot="1" thickTop="1">
      <c r="A131" s="6"/>
      <c r="B131" s="266"/>
      <c r="C131" s="254"/>
      <c r="D131" s="255"/>
      <c r="E131" s="60"/>
      <c r="F131" s="62"/>
      <c r="G131" s="10"/>
    </row>
    <row r="132" spans="1:7" ht="14.25" customHeight="1" thickBot="1" thickTop="1">
      <c r="A132" s="6"/>
      <c r="B132" s="8"/>
      <c r="C132" s="29"/>
      <c r="D132" s="8"/>
      <c r="E132" s="8"/>
      <c r="F132" s="8"/>
      <c r="G132" s="10"/>
    </row>
    <row r="133" spans="1:7" ht="13.5" customHeight="1" thickTop="1">
      <c r="A133" s="6"/>
      <c r="B133" s="32"/>
      <c r="C133" s="260"/>
      <c r="D133" s="33"/>
      <c r="E133" s="33"/>
      <c r="F133" s="35"/>
      <c r="G133" s="10"/>
    </row>
    <row r="134" spans="1:7" ht="15.75" customHeight="1">
      <c r="A134" s="6"/>
      <c r="B134" s="267"/>
      <c r="C134" s="237"/>
      <c r="D134" s="79" t="s">
        <v>54</v>
      </c>
      <c r="E134" s="8"/>
      <c r="F134" s="39"/>
      <c r="G134" s="10"/>
    </row>
    <row r="135" spans="1:7" ht="15.75" customHeight="1">
      <c r="A135" s="6"/>
      <c r="B135" s="267"/>
      <c r="C135" s="237"/>
      <c r="D135" s="262" t="str">
        <f>Year</f>
        <v>2002</v>
      </c>
      <c r="E135" s="8"/>
      <c r="F135" s="39"/>
      <c r="G135" s="10"/>
    </row>
    <row r="136" spans="1:7" ht="16.5" customHeight="1" thickBot="1">
      <c r="A136" s="6"/>
      <c r="B136" s="268"/>
      <c r="C136" s="64" t="s">
        <v>213</v>
      </c>
      <c r="D136" s="242" t="s">
        <v>151</v>
      </c>
      <c r="E136" s="8"/>
      <c r="F136" s="39"/>
      <c r="G136" s="10"/>
    </row>
    <row r="137" spans="1:7" ht="16.5" customHeight="1" thickBot="1">
      <c r="A137" s="6"/>
      <c r="B137" s="270"/>
      <c r="C137" s="68" t="s">
        <v>25</v>
      </c>
      <c r="D137" s="38"/>
      <c r="E137" s="8"/>
      <c r="F137" s="39"/>
      <c r="G137" s="10"/>
    </row>
    <row r="138" spans="1:7" ht="16.5" customHeight="1" thickBot="1">
      <c r="A138" s="6"/>
      <c r="B138" s="270"/>
      <c r="C138" s="68" t="s">
        <v>231</v>
      </c>
      <c r="D138" s="38"/>
      <c r="E138" s="8"/>
      <c r="F138" s="39"/>
      <c r="G138" s="10"/>
    </row>
    <row r="139" spans="1:7" ht="16.5" customHeight="1" thickBot="1">
      <c r="A139" s="6"/>
      <c r="B139" s="270"/>
      <c r="C139" s="68" t="s">
        <v>215</v>
      </c>
      <c r="D139" s="38"/>
      <c r="E139" s="8"/>
      <c r="F139" s="39"/>
      <c r="G139" s="10"/>
    </row>
    <row r="140" spans="1:7" ht="16.5" customHeight="1" thickBot="1">
      <c r="A140" s="6"/>
      <c r="B140" s="270"/>
      <c r="C140" s="68" t="s">
        <v>216</v>
      </c>
      <c r="D140" s="38"/>
      <c r="E140" s="8"/>
      <c r="F140" s="39"/>
      <c r="G140" s="10"/>
    </row>
    <row r="141" spans="1:7" ht="16.5" customHeight="1" thickBot="1">
      <c r="A141" s="6"/>
      <c r="B141" s="270"/>
      <c r="C141" s="68" t="s">
        <v>217</v>
      </c>
      <c r="D141" s="38"/>
      <c r="E141" s="8"/>
      <c r="F141" s="39"/>
      <c r="G141" s="10"/>
    </row>
    <row r="142" spans="1:7" ht="17.25" customHeight="1" thickBot="1" thickTop="1">
      <c r="A142" s="6"/>
      <c r="B142" s="270"/>
      <c r="C142" s="154" t="s">
        <v>219</v>
      </c>
      <c r="D142" s="41">
        <f>SUM(D143:D162)</f>
        <v>0</v>
      </c>
      <c r="E142" s="72" t="s">
        <v>122</v>
      </c>
      <c r="F142" s="39"/>
      <c r="G142" s="10"/>
    </row>
    <row r="143" spans="1:7" ht="17.25" customHeight="1" thickBot="1" thickTop="1">
      <c r="A143" s="6"/>
      <c r="B143" s="75" t="s">
        <v>92</v>
      </c>
      <c r="C143" s="14"/>
      <c r="D143" s="38"/>
      <c r="E143" s="14"/>
      <c r="F143" s="39"/>
      <c r="G143" s="10"/>
    </row>
    <row r="144" spans="1:7" ht="17.25" customHeight="1" thickBot="1">
      <c r="A144" s="6"/>
      <c r="B144" s="75" t="s">
        <v>93</v>
      </c>
      <c r="C144" s="14"/>
      <c r="D144" s="38"/>
      <c r="E144" s="14"/>
      <c r="F144" s="39"/>
      <c r="G144" s="10"/>
    </row>
    <row r="145" spans="1:7" ht="17.25" customHeight="1" thickBot="1">
      <c r="A145" s="6"/>
      <c r="B145" s="75" t="s">
        <v>94</v>
      </c>
      <c r="C145" s="14"/>
      <c r="D145" s="38"/>
      <c r="E145" s="14"/>
      <c r="F145" s="39"/>
      <c r="G145" s="10"/>
    </row>
    <row r="146" spans="1:7" ht="17.25" customHeight="1" thickBot="1">
      <c r="A146" s="6"/>
      <c r="B146" s="75" t="s">
        <v>95</v>
      </c>
      <c r="C146" s="14"/>
      <c r="D146" s="38"/>
      <c r="E146" s="14"/>
      <c r="F146" s="39"/>
      <c r="G146" s="10"/>
    </row>
    <row r="147" spans="1:7" ht="17.25" customHeight="1" thickBot="1">
      <c r="A147" s="6"/>
      <c r="B147" s="75" t="s">
        <v>96</v>
      </c>
      <c r="C147" s="14"/>
      <c r="D147" s="38"/>
      <c r="E147" s="14"/>
      <c r="F147" s="39"/>
      <c r="G147" s="10"/>
    </row>
    <row r="148" spans="1:7" ht="17.25" customHeight="1" thickBot="1">
      <c r="A148" s="6"/>
      <c r="B148" s="75" t="s">
        <v>97</v>
      </c>
      <c r="C148" s="14"/>
      <c r="D148" s="38"/>
      <c r="E148" s="14"/>
      <c r="F148" s="39"/>
      <c r="G148" s="10"/>
    </row>
    <row r="149" spans="1:7" ht="17.25" customHeight="1" thickBot="1">
      <c r="A149" s="6"/>
      <c r="B149" s="75" t="s">
        <v>98</v>
      </c>
      <c r="C149" s="14"/>
      <c r="D149" s="38"/>
      <c r="E149" s="14"/>
      <c r="F149" s="39"/>
      <c r="G149" s="10"/>
    </row>
    <row r="150" spans="1:7" ht="17.25" customHeight="1" thickBot="1">
      <c r="A150" s="6"/>
      <c r="B150" s="75" t="s">
        <v>99</v>
      </c>
      <c r="C150" s="14"/>
      <c r="D150" s="38"/>
      <c r="E150" s="14"/>
      <c r="F150" s="39"/>
      <c r="G150" s="10"/>
    </row>
    <row r="151" spans="1:7" ht="17.25" customHeight="1" thickBot="1">
      <c r="A151" s="6"/>
      <c r="B151" s="75" t="s">
        <v>100</v>
      </c>
      <c r="C151" s="14"/>
      <c r="D151" s="38"/>
      <c r="E151" s="14"/>
      <c r="F151" s="39"/>
      <c r="G151" s="10"/>
    </row>
    <row r="152" spans="1:7" ht="17.25" customHeight="1" thickBot="1">
      <c r="A152" s="6"/>
      <c r="B152" s="75" t="s">
        <v>101</v>
      </c>
      <c r="C152" s="14"/>
      <c r="D152" s="38"/>
      <c r="E152" s="14"/>
      <c r="F152" s="39"/>
      <c r="G152" s="10"/>
    </row>
    <row r="153" spans="1:7" ht="17.25" customHeight="1" thickBot="1">
      <c r="A153" s="6"/>
      <c r="B153" s="75" t="s">
        <v>102</v>
      </c>
      <c r="C153" s="14"/>
      <c r="D153" s="38"/>
      <c r="E153" s="14"/>
      <c r="F153" s="39"/>
      <c r="G153" s="10"/>
    </row>
    <row r="154" spans="1:7" ht="17.25" customHeight="1" thickBot="1">
      <c r="A154" s="6"/>
      <c r="B154" s="75" t="s">
        <v>103</v>
      </c>
      <c r="C154" s="14"/>
      <c r="D154" s="38"/>
      <c r="E154" s="14"/>
      <c r="F154" s="39"/>
      <c r="G154" s="10"/>
    </row>
    <row r="155" spans="1:7" ht="17.25" customHeight="1" thickBot="1">
      <c r="A155" s="6"/>
      <c r="B155" s="75" t="s">
        <v>104</v>
      </c>
      <c r="C155" s="14"/>
      <c r="D155" s="38"/>
      <c r="E155" s="14"/>
      <c r="F155" s="39"/>
      <c r="G155" s="10"/>
    </row>
    <row r="156" spans="1:7" ht="17.25" customHeight="1" thickBot="1">
      <c r="A156" s="6"/>
      <c r="B156" s="75" t="s">
        <v>105</v>
      </c>
      <c r="C156" s="14"/>
      <c r="D156" s="38"/>
      <c r="E156" s="14"/>
      <c r="F156" s="39"/>
      <c r="G156" s="10"/>
    </row>
    <row r="157" spans="1:7" ht="17.25" customHeight="1" thickBot="1">
      <c r="A157" s="6"/>
      <c r="B157" s="75" t="s">
        <v>106</v>
      </c>
      <c r="C157" s="14"/>
      <c r="D157" s="38"/>
      <c r="E157" s="14"/>
      <c r="F157" s="39"/>
      <c r="G157" s="10"/>
    </row>
    <row r="158" spans="1:7" ht="17.25" customHeight="1" thickBot="1">
      <c r="A158" s="6"/>
      <c r="B158" s="75" t="s">
        <v>107</v>
      </c>
      <c r="C158" s="14"/>
      <c r="D158" s="38"/>
      <c r="E158" s="14"/>
      <c r="F158" s="39"/>
      <c r="G158" s="10"/>
    </row>
    <row r="159" spans="1:7" ht="17.25" customHeight="1" thickBot="1">
      <c r="A159" s="6"/>
      <c r="B159" s="75" t="s">
        <v>108</v>
      </c>
      <c r="C159" s="14"/>
      <c r="D159" s="38"/>
      <c r="E159" s="14"/>
      <c r="F159" s="39"/>
      <c r="G159" s="10"/>
    </row>
    <row r="160" spans="1:7" ht="17.25" customHeight="1" thickBot="1">
      <c r="A160" s="6"/>
      <c r="B160" s="75" t="s">
        <v>109</v>
      </c>
      <c r="C160" s="14"/>
      <c r="D160" s="38"/>
      <c r="E160" s="14"/>
      <c r="F160" s="39"/>
      <c r="G160" s="10"/>
    </row>
    <row r="161" spans="1:7" ht="17.25" customHeight="1" thickBot="1">
      <c r="A161" s="6"/>
      <c r="B161" s="75" t="s">
        <v>110</v>
      </c>
      <c r="C161" s="14"/>
      <c r="D161" s="38"/>
      <c r="E161" s="14"/>
      <c r="F161" s="39"/>
      <c r="G161" s="10"/>
    </row>
    <row r="162" spans="1:7" ht="17.25" customHeight="1" thickBot="1">
      <c r="A162" s="6"/>
      <c r="B162" s="75" t="s">
        <v>111</v>
      </c>
      <c r="C162" s="14"/>
      <c r="D162" s="38"/>
      <c r="E162" s="14"/>
      <c r="F162" s="39"/>
      <c r="G162" s="10"/>
    </row>
    <row r="163" spans="1:7" ht="16.5" customHeight="1" thickBot="1">
      <c r="A163" s="6"/>
      <c r="B163" s="268"/>
      <c r="C163" s="245"/>
      <c r="D163" s="238"/>
      <c r="E163" s="8"/>
      <c r="F163" s="39"/>
      <c r="G163" s="10"/>
    </row>
    <row r="164" spans="1:7" ht="17.25" customHeight="1" thickBot="1" thickTop="1">
      <c r="A164" s="6"/>
      <c r="B164" s="270"/>
      <c r="C164" s="64" t="s">
        <v>220</v>
      </c>
      <c r="D164" s="41">
        <f>SUM(D137:D142)</f>
        <v>0</v>
      </c>
      <c r="E164" s="8"/>
      <c r="F164" s="39"/>
      <c r="G164" s="10"/>
    </row>
    <row r="165" spans="1:7" ht="16.5" customHeight="1" thickTop="1">
      <c r="A165" s="6"/>
      <c r="B165" s="267"/>
      <c r="C165" s="237"/>
      <c r="D165" s="238"/>
      <c r="E165" s="8"/>
      <c r="F165" s="39"/>
      <c r="G165" s="10"/>
    </row>
    <row r="166" spans="1:7" ht="16.5" customHeight="1" thickBot="1">
      <c r="A166" s="6"/>
      <c r="B166" s="268"/>
      <c r="C166" s="64" t="s">
        <v>221</v>
      </c>
      <c r="D166" s="238"/>
      <c r="E166" s="8"/>
      <c r="F166" s="39"/>
      <c r="G166" s="10"/>
    </row>
    <row r="167" spans="1:7" ht="17.25" customHeight="1" thickBot="1" thickTop="1">
      <c r="A167" s="6"/>
      <c r="B167" s="270"/>
      <c r="C167" s="68" t="s">
        <v>222</v>
      </c>
      <c r="D167" s="41">
        <f>'Summary Statement of Operations'!F30</f>
        <v>0</v>
      </c>
      <c r="E167" s="8"/>
      <c r="F167" s="39"/>
      <c r="G167" s="10"/>
    </row>
    <row r="168" spans="1:7" ht="17.25" customHeight="1" thickBot="1" thickTop="1">
      <c r="A168" s="6"/>
      <c r="B168" s="270"/>
      <c r="C168" s="68" t="s">
        <v>224</v>
      </c>
      <c r="D168" s="41">
        <f>'Summary Statement of Operations'!F38</f>
        <v>0</v>
      </c>
      <c r="E168" s="8"/>
      <c r="F168" s="39"/>
      <c r="G168" s="10"/>
    </row>
    <row r="169" spans="1:7" ht="17.25" customHeight="1" thickBot="1" thickTop="1">
      <c r="A169" s="6"/>
      <c r="B169" s="270"/>
      <c r="C169" s="68" t="s">
        <v>225</v>
      </c>
      <c r="D169" s="41">
        <f>'Summary Statement of Operations'!F55</f>
        <v>0</v>
      </c>
      <c r="E169" s="8"/>
      <c r="F169" s="39"/>
      <c r="G169" s="10"/>
    </row>
    <row r="170" spans="1:7" ht="17.25" customHeight="1" thickBot="1" thickTop="1">
      <c r="A170" s="6"/>
      <c r="B170" s="270"/>
      <c r="C170" s="154" t="s">
        <v>226</v>
      </c>
      <c r="D170" s="41">
        <f>SUM(D171:D190)</f>
        <v>0</v>
      </c>
      <c r="E170" s="72" t="s">
        <v>122</v>
      </c>
      <c r="F170" s="39"/>
      <c r="G170" s="10"/>
    </row>
    <row r="171" spans="1:7" ht="17.25" customHeight="1" thickBot="1" thickTop="1">
      <c r="A171" s="6"/>
      <c r="B171" s="75" t="s">
        <v>92</v>
      </c>
      <c r="C171" s="281"/>
      <c r="D171" s="38"/>
      <c r="E171" s="57"/>
      <c r="F171" s="39"/>
      <c r="G171" s="10"/>
    </row>
    <row r="172" spans="1:7" ht="16.5" customHeight="1" thickBot="1">
      <c r="A172" s="6"/>
      <c r="B172" s="75" t="s">
        <v>93</v>
      </c>
      <c r="C172" s="281"/>
      <c r="D172" s="38"/>
      <c r="E172" s="57"/>
      <c r="F172" s="39"/>
      <c r="G172" s="10"/>
    </row>
    <row r="173" spans="1:7" ht="16.5" customHeight="1" thickBot="1">
      <c r="A173" s="6"/>
      <c r="B173" s="75" t="s">
        <v>94</v>
      </c>
      <c r="C173" s="281"/>
      <c r="D173" s="38"/>
      <c r="E173" s="57"/>
      <c r="F173" s="39"/>
      <c r="G173" s="10"/>
    </row>
    <row r="174" spans="1:7" ht="16.5" customHeight="1" thickBot="1">
      <c r="A174" s="6"/>
      <c r="B174" s="75" t="s">
        <v>95</v>
      </c>
      <c r="C174" s="281"/>
      <c r="D174" s="38"/>
      <c r="E174" s="57"/>
      <c r="F174" s="39"/>
      <c r="G174" s="10"/>
    </row>
    <row r="175" spans="1:7" ht="16.5" customHeight="1" thickBot="1">
      <c r="A175" s="6"/>
      <c r="B175" s="75" t="s">
        <v>96</v>
      </c>
      <c r="C175" s="281"/>
      <c r="D175" s="38"/>
      <c r="E175" s="57"/>
      <c r="F175" s="39"/>
      <c r="G175" s="10"/>
    </row>
    <row r="176" spans="1:7" ht="16.5" customHeight="1" thickBot="1">
      <c r="A176" s="6"/>
      <c r="B176" s="75" t="s">
        <v>97</v>
      </c>
      <c r="C176" s="281"/>
      <c r="D176" s="38"/>
      <c r="E176" s="57"/>
      <c r="F176" s="39"/>
      <c r="G176" s="10"/>
    </row>
    <row r="177" spans="1:7" ht="16.5" customHeight="1" thickBot="1">
      <c r="A177" s="6"/>
      <c r="B177" s="75" t="s">
        <v>98</v>
      </c>
      <c r="C177" s="281"/>
      <c r="D177" s="38"/>
      <c r="E177" s="57"/>
      <c r="F177" s="39"/>
      <c r="G177" s="10"/>
    </row>
    <row r="178" spans="1:7" ht="16.5" customHeight="1" thickBot="1">
      <c r="A178" s="6"/>
      <c r="B178" s="75" t="s">
        <v>99</v>
      </c>
      <c r="C178" s="281"/>
      <c r="D178" s="38"/>
      <c r="E178" s="57"/>
      <c r="F178" s="39"/>
      <c r="G178" s="10"/>
    </row>
    <row r="179" spans="1:7" ht="16.5" customHeight="1" thickBot="1">
      <c r="A179" s="6"/>
      <c r="B179" s="75" t="s">
        <v>100</v>
      </c>
      <c r="C179" s="281"/>
      <c r="D179" s="38"/>
      <c r="E179" s="57"/>
      <c r="F179" s="39"/>
      <c r="G179" s="10"/>
    </row>
    <row r="180" spans="1:7" ht="16.5" customHeight="1" thickBot="1">
      <c r="A180" s="6"/>
      <c r="B180" s="75" t="s">
        <v>101</v>
      </c>
      <c r="C180" s="281"/>
      <c r="D180" s="38"/>
      <c r="E180" s="57"/>
      <c r="F180" s="39"/>
      <c r="G180" s="10"/>
    </row>
    <row r="181" spans="1:7" ht="16.5" customHeight="1" thickBot="1">
      <c r="A181" s="6"/>
      <c r="B181" s="75" t="s">
        <v>102</v>
      </c>
      <c r="C181" s="281"/>
      <c r="D181" s="38"/>
      <c r="E181" s="57"/>
      <c r="F181" s="39"/>
      <c r="G181" s="10"/>
    </row>
    <row r="182" spans="1:7" ht="16.5" customHeight="1" thickBot="1">
      <c r="A182" s="6"/>
      <c r="B182" s="75" t="s">
        <v>103</v>
      </c>
      <c r="C182" s="281"/>
      <c r="D182" s="38"/>
      <c r="E182" s="57"/>
      <c r="F182" s="39"/>
      <c r="G182" s="10"/>
    </row>
    <row r="183" spans="1:7" ht="16.5" customHeight="1" thickBot="1">
      <c r="A183" s="6"/>
      <c r="B183" s="75" t="s">
        <v>104</v>
      </c>
      <c r="C183" s="281"/>
      <c r="D183" s="38"/>
      <c r="E183" s="57"/>
      <c r="F183" s="39"/>
      <c r="G183" s="10"/>
    </row>
    <row r="184" spans="1:7" ht="16.5" customHeight="1" thickBot="1">
      <c r="A184" s="6"/>
      <c r="B184" s="75" t="s">
        <v>105</v>
      </c>
      <c r="C184" s="281"/>
      <c r="D184" s="38"/>
      <c r="E184" s="57"/>
      <c r="F184" s="39"/>
      <c r="G184" s="10"/>
    </row>
    <row r="185" spans="1:7" ht="16.5" customHeight="1" thickBot="1">
      <c r="A185" s="6"/>
      <c r="B185" s="75" t="s">
        <v>106</v>
      </c>
      <c r="C185" s="281"/>
      <c r="D185" s="38"/>
      <c r="E185" s="57"/>
      <c r="F185" s="39"/>
      <c r="G185" s="10"/>
    </row>
    <row r="186" spans="1:7" ht="16.5" customHeight="1" thickBot="1">
      <c r="A186" s="6"/>
      <c r="B186" s="75" t="s">
        <v>107</v>
      </c>
      <c r="C186" s="281"/>
      <c r="D186" s="38"/>
      <c r="E186" s="57"/>
      <c r="F186" s="39"/>
      <c r="G186" s="10"/>
    </row>
    <row r="187" spans="1:7" ht="16.5" customHeight="1" thickBot="1">
      <c r="A187" s="6"/>
      <c r="B187" s="75" t="s">
        <v>108</v>
      </c>
      <c r="C187" s="281"/>
      <c r="D187" s="38"/>
      <c r="E187" s="57"/>
      <c r="F187" s="39"/>
      <c r="G187" s="10"/>
    </row>
    <row r="188" spans="1:7" ht="16.5" customHeight="1" thickBot="1">
      <c r="A188" s="6"/>
      <c r="B188" s="75" t="s">
        <v>109</v>
      </c>
      <c r="C188" s="281"/>
      <c r="D188" s="38"/>
      <c r="E188" s="57"/>
      <c r="F188" s="39"/>
      <c r="G188" s="10"/>
    </row>
    <row r="189" spans="1:7" ht="16.5" customHeight="1" thickBot="1">
      <c r="A189" s="6"/>
      <c r="B189" s="75" t="s">
        <v>110</v>
      </c>
      <c r="C189" s="281"/>
      <c r="D189" s="38"/>
      <c r="E189" s="57"/>
      <c r="F189" s="39"/>
      <c r="G189" s="10"/>
    </row>
    <row r="190" spans="1:7" ht="16.5" customHeight="1" thickBot="1">
      <c r="A190" s="6"/>
      <c r="B190" s="75" t="s">
        <v>111</v>
      </c>
      <c r="C190" s="281"/>
      <c r="D190" s="38"/>
      <c r="E190" s="57"/>
      <c r="F190" s="39"/>
      <c r="G190" s="10"/>
    </row>
    <row r="191" spans="1:7" ht="16.5" customHeight="1" thickBot="1">
      <c r="A191" s="6"/>
      <c r="B191" s="268"/>
      <c r="C191" s="245"/>
      <c r="D191" s="238"/>
      <c r="E191" s="8"/>
      <c r="F191" s="39"/>
      <c r="G191" s="10"/>
    </row>
    <row r="192" spans="1:7" ht="17.25" customHeight="1" thickBot="1" thickTop="1">
      <c r="A192" s="6"/>
      <c r="B192" s="270"/>
      <c r="C192" s="64" t="s">
        <v>227</v>
      </c>
      <c r="D192" s="41">
        <f>SUM(D167:D170)</f>
        <v>0</v>
      </c>
      <c r="E192" s="8"/>
      <c r="F192" s="39"/>
      <c r="G192" s="10"/>
    </row>
    <row r="193" spans="1:7" ht="14.25" customHeight="1" thickBot="1" thickTop="1">
      <c r="A193" s="6"/>
      <c r="B193" s="266"/>
      <c r="C193" s="254"/>
      <c r="D193" s="255"/>
      <c r="E193" s="60"/>
      <c r="F193" s="62"/>
      <c r="G193" s="10"/>
    </row>
    <row r="194" spans="1:7" ht="14.25" customHeight="1" thickBot="1" thickTop="1">
      <c r="A194" s="6"/>
      <c r="B194" s="8"/>
      <c r="C194" s="29"/>
      <c r="D194" s="8"/>
      <c r="E194" s="8"/>
      <c r="F194" s="8"/>
      <c r="G194" s="10"/>
    </row>
    <row r="195" spans="1:7" ht="13.5" customHeight="1" thickTop="1">
      <c r="A195" s="6"/>
      <c r="B195" s="32"/>
      <c r="C195" s="260"/>
      <c r="D195" s="33"/>
      <c r="E195" s="33"/>
      <c r="F195" s="35"/>
      <c r="G195" s="10"/>
    </row>
    <row r="196" spans="1:7" ht="15.75" customHeight="1">
      <c r="A196" s="6"/>
      <c r="B196" s="267"/>
      <c r="C196" s="237"/>
      <c r="D196" s="79" t="s">
        <v>55</v>
      </c>
      <c r="E196" s="8"/>
      <c r="F196" s="39"/>
      <c r="G196" s="10"/>
    </row>
    <row r="197" spans="1:7" ht="15.75" customHeight="1">
      <c r="A197" s="6"/>
      <c r="B197" s="267"/>
      <c r="C197" s="237"/>
      <c r="D197" s="262" t="str">
        <f>Year</f>
        <v>2002</v>
      </c>
      <c r="E197" s="8"/>
      <c r="F197" s="39"/>
      <c r="G197" s="10"/>
    </row>
    <row r="198" spans="1:7" ht="16.5" customHeight="1" thickBot="1">
      <c r="A198" s="6"/>
      <c r="B198" s="268"/>
      <c r="C198" s="64" t="s">
        <v>213</v>
      </c>
      <c r="D198" s="242" t="s">
        <v>151</v>
      </c>
      <c r="E198" s="8"/>
      <c r="F198" s="39"/>
      <c r="G198" s="10"/>
    </row>
    <row r="199" spans="1:7" ht="16.5" customHeight="1" thickBot="1">
      <c r="A199" s="6"/>
      <c r="B199" s="270"/>
      <c r="C199" s="68" t="s">
        <v>25</v>
      </c>
      <c r="D199" s="38"/>
      <c r="E199" s="8"/>
      <c r="F199" s="39"/>
      <c r="G199" s="10"/>
    </row>
    <row r="200" spans="1:7" ht="16.5" customHeight="1" thickBot="1">
      <c r="A200" s="6"/>
      <c r="B200" s="270"/>
      <c r="C200" s="68" t="s">
        <v>231</v>
      </c>
      <c r="D200" s="38"/>
      <c r="E200" s="8"/>
      <c r="F200" s="39"/>
      <c r="G200" s="10"/>
    </row>
    <row r="201" spans="1:7" ht="16.5" customHeight="1" thickBot="1">
      <c r="A201" s="6"/>
      <c r="B201" s="270"/>
      <c r="C201" s="68" t="s">
        <v>215</v>
      </c>
      <c r="D201" s="38"/>
      <c r="E201" s="8"/>
      <c r="F201" s="39"/>
      <c r="G201" s="10"/>
    </row>
    <row r="202" spans="1:7" ht="16.5" customHeight="1" thickBot="1">
      <c r="A202" s="6"/>
      <c r="B202" s="270"/>
      <c r="C202" s="68" t="s">
        <v>216</v>
      </c>
      <c r="D202" s="38"/>
      <c r="E202" s="8"/>
      <c r="F202" s="39"/>
      <c r="G202" s="10"/>
    </row>
    <row r="203" spans="1:7" ht="16.5" customHeight="1" thickBot="1">
      <c r="A203" s="6"/>
      <c r="B203" s="270"/>
      <c r="C203" s="68" t="s">
        <v>217</v>
      </c>
      <c r="D203" s="38"/>
      <c r="E203" s="8"/>
      <c r="F203" s="39"/>
      <c r="G203" s="10"/>
    </row>
    <row r="204" spans="1:7" ht="17.25" customHeight="1" thickBot="1" thickTop="1">
      <c r="A204" s="6"/>
      <c r="B204" s="270"/>
      <c r="C204" s="154" t="s">
        <v>219</v>
      </c>
      <c r="D204" s="41">
        <f>SUM(D205:D224)</f>
        <v>0</v>
      </c>
      <c r="E204" s="72" t="s">
        <v>122</v>
      </c>
      <c r="F204" s="39"/>
      <c r="G204" s="10"/>
    </row>
    <row r="205" spans="1:7" ht="17.25" customHeight="1" thickBot="1" thickTop="1">
      <c r="A205" s="6"/>
      <c r="B205" s="75" t="s">
        <v>92</v>
      </c>
      <c r="C205" s="14"/>
      <c r="D205" s="38"/>
      <c r="E205" s="14"/>
      <c r="F205" s="39"/>
      <c r="G205" s="10"/>
    </row>
    <row r="206" spans="1:7" ht="17.25" customHeight="1" thickBot="1">
      <c r="A206" s="6"/>
      <c r="B206" s="75" t="s">
        <v>93</v>
      </c>
      <c r="C206" s="14"/>
      <c r="D206" s="38"/>
      <c r="E206" s="14"/>
      <c r="F206" s="39"/>
      <c r="G206" s="10"/>
    </row>
    <row r="207" spans="1:7" ht="17.25" customHeight="1" thickBot="1">
      <c r="A207" s="6"/>
      <c r="B207" s="75" t="s">
        <v>94</v>
      </c>
      <c r="C207" s="14"/>
      <c r="D207" s="38"/>
      <c r="E207" s="14"/>
      <c r="F207" s="39"/>
      <c r="G207" s="10"/>
    </row>
    <row r="208" spans="1:7" ht="17.25" customHeight="1" thickBot="1">
      <c r="A208" s="6"/>
      <c r="B208" s="75" t="s">
        <v>95</v>
      </c>
      <c r="C208" s="14"/>
      <c r="D208" s="38"/>
      <c r="E208" s="14"/>
      <c r="F208" s="39"/>
      <c r="G208" s="10"/>
    </row>
    <row r="209" spans="1:7" ht="17.25" customHeight="1" thickBot="1">
      <c r="A209" s="6"/>
      <c r="B209" s="75" t="s">
        <v>96</v>
      </c>
      <c r="C209" s="14"/>
      <c r="D209" s="38"/>
      <c r="E209" s="14"/>
      <c r="F209" s="39"/>
      <c r="G209" s="10"/>
    </row>
    <row r="210" spans="1:7" ht="17.25" customHeight="1" thickBot="1">
      <c r="A210" s="6"/>
      <c r="B210" s="75" t="s">
        <v>97</v>
      </c>
      <c r="C210" s="14"/>
      <c r="D210" s="38"/>
      <c r="E210" s="14"/>
      <c r="F210" s="39"/>
      <c r="G210" s="10"/>
    </row>
    <row r="211" spans="1:7" ht="17.25" customHeight="1" thickBot="1">
      <c r="A211" s="6"/>
      <c r="B211" s="75" t="s">
        <v>98</v>
      </c>
      <c r="C211" s="14"/>
      <c r="D211" s="38"/>
      <c r="E211" s="14"/>
      <c r="F211" s="39"/>
      <c r="G211" s="10"/>
    </row>
    <row r="212" spans="1:7" ht="17.25" customHeight="1" thickBot="1">
      <c r="A212" s="6"/>
      <c r="B212" s="75" t="s">
        <v>99</v>
      </c>
      <c r="C212" s="14"/>
      <c r="D212" s="38"/>
      <c r="E212" s="14"/>
      <c r="F212" s="39"/>
      <c r="G212" s="10"/>
    </row>
    <row r="213" spans="1:7" ht="17.25" customHeight="1" thickBot="1">
      <c r="A213" s="6"/>
      <c r="B213" s="75" t="s">
        <v>100</v>
      </c>
      <c r="C213" s="14"/>
      <c r="D213" s="38"/>
      <c r="E213" s="14"/>
      <c r="F213" s="39"/>
      <c r="G213" s="10"/>
    </row>
    <row r="214" spans="1:7" ht="17.25" customHeight="1" thickBot="1">
      <c r="A214" s="6"/>
      <c r="B214" s="75" t="s">
        <v>101</v>
      </c>
      <c r="C214" s="14"/>
      <c r="D214" s="38"/>
      <c r="E214" s="14"/>
      <c r="F214" s="39"/>
      <c r="G214" s="10"/>
    </row>
    <row r="215" spans="1:7" ht="17.25" customHeight="1" thickBot="1">
      <c r="A215" s="6"/>
      <c r="B215" s="75" t="s">
        <v>102</v>
      </c>
      <c r="C215" s="14"/>
      <c r="D215" s="38"/>
      <c r="E215" s="14"/>
      <c r="F215" s="39"/>
      <c r="G215" s="10"/>
    </row>
    <row r="216" spans="1:7" ht="17.25" customHeight="1" thickBot="1">
      <c r="A216" s="6"/>
      <c r="B216" s="75" t="s">
        <v>103</v>
      </c>
      <c r="C216" s="14"/>
      <c r="D216" s="38"/>
      <c r="E216" s="14"/>
      <c r="F216" s="39"/>
      <c r="G216" s="10"/>
    </row>
    <row r="217" spans="1:7" ht="17.25" customHeight="1" thickBot="1">
      <c r="A217" s="6"/>
      <c r="B217" s="75" t="s">
        <v>104</v>
      </c>
      <c r="C217" s="14"/>
      <c r="D217" s="38"/>
      <c r="E217" s="14"/>
      <c r="F217" s="39"/>
      <c r="G217" s="10"/>
    </row>
    <row r="218" spans="1:7" ht="17.25" customHeight="1" thickBot="1">
      <c r="A218" s="6"/>
      <c r="B218" s="75" t="s">
        <v>105</v>
      </c>
      <c r="C218" s="14"/>
      <c r="D218" s="38"/>
      <c r="E218" s="14"/>
      <c r="F218" s="39"/>
      <c r="G218" s="10"/>
    </row>
    <row r="219" spans="1:7" ht="17.25" customHeight="1" thickBot="1">
      <c r="A219" s="6"/>
      <c r="B219" s="75" t="s">
        <v>106</v>
      </c>
      <c r="C219" s="14"/>
      <c r="D219" s="38"/>
      <c r="E219" s="14"/>
      <c r="F219" s="39"/>
      <c r="G219" s="10"/>
    </row>
    <row r="220" spans="1:7" ht="17.25" customHeight="1" thickBot="1">
      <c r="A220" s="6"/>
      <c r="B220" s="75" t="s">
        <v>107</v>
      </c>
      <c r="C220" s="14"/>
      <c r="D220" s="38"/>
      <c r="E220" s="14"/>
      <c r="F220" s="39"/>
      <c r="G220" s="10"/>
    </row>
    <row r="221" spans="1:7" ht="17.25" customHeight="1" thickBot="1">
      <c r="A221" s="6"/>
      <c r="B221" s="75" t="s">
        <v>108</v>
      </c>
      <c r="C221" s="14"/>
      <c r="D221" s="38"/>
      <c r="E221" s="14"/>
      <c r="F221" s="39"/>
      <c r="G221" s="10"/>
    </row>
    <row r="222" spans="1:7" ht="17.25" customHeight="1" thickBot="1">
      <c r="A222" s="6"/>
      <c r="B222" s="75" t="s">
        <v>109</v>
      </c>
      <c r="C222" s="14"/>
      <c r="D222" s="38"/>
      <c r="E222" s="14"/>
      <c r="F222" s="39"/>
      <c r="G222" s="10"/>
    </row>
    <row r="223" spans="1:7" ht="17.25" customHeight="1" thickBot="1">
      <c r="A223" s="6"/>
      <c r="B223" s="75" t="s">
        <v>110</v>
      </c>
      <c r="C223" s="14"/>
      <c r="D223" s="38"/>
      <c r="E223" s="14"/>
      <c r="F223" s="39"/>
      <c r="G223" s="10"/>
    </row>
    <row r="224" spans="1:7" ht="17.25" customHeight="1" thickBot="1">
      <c r="A224" s="6"/>
      <c r="B224" s="75" t="s">
        <v>111</v>
      </c>
      <c r="C224" s="14"/>
      <c r="D224" s="38"/>
      <c r="E224" s="14"/>
      <c r="F224" s="39"/>
      <c r="G224" s="10"/>
    </row>
    <row r="225" spans="1:7" ht="16.5" customHeight="1" thickBot="1">
      <c r="A225" s="6"/>
      <c r="B225" s="268"/>
      <c r="C225" s="245"/>
      <c r="D225" s="238"/>
      <c r="E225" s="8"/>
      <c r="F225" s="39"/>
      <c r="G225" s="10"/>
    </row>
    <row r="226" spans="1:7" ht="17.25" customHeight="1" thickBot="1" thickTop="1">
      <c r="A226" s="6"/>
      <c r="B226" s="270"/>
      <c r="C226" s="64" t="s">
        <v>220</v>
      </c>
      <c r="D226" s="41">
        <f>SUM(D199:D204)</f>
        <v>0</v>
      </c>
      <c r="E226" s="8"/>
      <c r="F226" s="39"/>
      <c r="G226" s="10"/>
    </row>
    <row r="227" spans="1:7" ht="16.5" customHeight="1" thickTop="1">
      <c r="A227" s="6"/>
      <c r="B227" s="267"/>
      <c r="C227" s="237"/>
      <c r="D227" s="238"/>
      <c r="E227" s="8"/>
      <c r="F227" s="39"/>
      <c r="G227" s="10"/>
    </row>
    <row r="228" spans="1:7" ht="16.5" customHeight="1" thickBot="1">
      <c r="A228" s="6"/>
      <c r="B228" s="268"/>
      <c r="C228" s="64" t="s">
        <v>221</v>
      </c>
      <c r="D228" s="238"/>
      <c r="E228" s="8"/>
      <c r="F228" s="39"/>
      <c r="G228" s="10"/>
    </row>
    <row r="229" spans="1:7" ht="17.25" customHeight="1" thickBot="1" thickTop="1">
      <c r="A229" s="6"/>
      <c r="B229" s="270"/>
      <c r="C229" s="68" t="s">
        <v>222</v>
      </c>
      <c r="D229" s="41">
        <f>'Summary Statement of Operations'!G30</f>
        <v>0</v>
      </c>
      <c r="E229" s="8"/>
      <c r="F229" s="39"/>
      <c r="G229" s="10"/>
    </row>
    <row r="230" spans="1:7" ht="17.25" customHeight="1" thickBot="1" thickTop="1">
      <c r="A230" s="6"/>
      <c r="B230" s="270"/>
      <c r="C230" s="68" t="s">
        <v>224</v>
      </c>
      <c r="D230" s="41">
        <f>'Summary Statement of Operations'!G38</f>
        <v>0</v>
      </c>
      <c r="E230" s="8"/>
      <c r="F230" s="39"/>
      <c r="G230" s="10"/>
    </row>
    <row r="231" spans="1:7" ht="17.25" customHeight="1" thickBot="1" thickTop="1">
      <c r="A231" s="6"/>
      <c r="B231" s="270"/>
      <c r="C231" s="68" t="s">
        <v>225</v>
      </c>
      <c r="D231" s="41">
        <f>'Summary Statement of Operations'!G55</f>
        <v>0</v>
      </c>
      <c r="E231" s="8"/>
      <c r="F231" s="39"/>
      <c r="G231" s="10"/>
    </row>
    <row r="232" spans="1:7" ht="17.25" customHeight="1" thickBot="1" thickTop="1">
      <c r="A232" s="6"/>
      <c r="B232" s="270"/>
      <c r="C232" s="154" t="s">
        <v>226</v>
      </c>
      <c r="D232" s="41">
        <f>SUM(D233:D252)</f>
        <v>0</v>
      </c>
      <c r="E232" s="72" t="s">
        <v>122</v>
      </c>
      <c r="F232" s="39"/>
      <c r="G232" s="10"/>
    </row>
    <row r="233" spans="1:7" ht="17.25" customHeight="1" thickBot="1" thickTop="1">
      <c r="A233" s="6"/>
      <c r="B233" s="75" t="s">
        <v>92</v>
      </c>
      <c r="C233" s="281"/>
      <c r="D233" s="38"/>
      <c r="E233" s="57"/>
      <c r="F233" s="39"/>
      <c r="G233" s="10"/>
    </row>
    <row r="234" spans="1:7" ht="16.5" customHeight="1" thickBot="1">
      <c r="A234" s="6"/>
      <c r="B234" s="75" t="s">
        <v>93</v>
      </c>
      <c r="C234" s="281"/>
      <c r="D234" s="38"/>
      <c r="E234" s="57"/>
      <c r="F234" s="39"/>
      <c r="G234" s="10"/>
    </row>
    <row r="235" spans="1:7" ht="16.5" customHeight="1" thickBot="1">
      <c r="A235" s="6"/>
      <c r="B235" s="75" t="s">
        <v>94</v>
      </c>
      <c r="C235" s="281"/>
      <c r="D235" s="38"/>
      <c r="E235" s="57"/>
      <c r="F235" s="39"/>
      <c r="G235" s="10"/>
    </row>
    <row r="236" spans="1:7" ht="16.5" customHeight="1" thickBot="1">
      <c r="A236" s="6"/>
      <c r="B236" s="75" t="s">
        <v>95</v>
      </c>
      <c r="C236" s="281"/>
      <c r="D236" s="38"/>
      <c r="E236" s="57"/>
      <c r="F236" s="39"/>
      <c r="G236" s="10"/>
    </row>
    <row r="237" spans="1:7" ht="16.5" customHeight="1" thickBot="1">
      <c r="A237" s="6"/>
      <c r="B237" s="75" t="s">
        <v>96</v>
      </c>
      <c r="C237" s="281"/>
      <c r="D237" s="38"/>
      <c r="E237" s="57"/>
      <c r="F237" s="39"/>
      <c r="G237" s="10"/>
    </row>
    <row r="238" spans="1:7" ht="16.5" customHeight="1" thickBot="1">
      <c r="A238" s="6"/>
      <c r="B238" s="75" t="s">
        <v>97</v>
      </c>
      <c r="C238" s="281"/>
      <c r="D238" s="38"/>
      <c r="E238" s="57"/>
      <c r="F238" s="39"/>
      <c r="G238" s="10"/>
    </row>
    <row r="239" spans="1:7" ht="16.5" customHeight="1" thickBot="1">
      <c r="A239" s="6"/>
      <c r="B239" s="75" t="s">
        <v>98</v>
      </c>
      <c r="C239" s="281"/>
      <c r="D239" s="38"/>
      <c r="E239" s="57"/>
      <c r="F239" s="39"/>
      <c r="G239" s="10"/>
    </row>
    <row r="240" spans="1:7" ht="16.5" customHeight="1" thickBot="1">
      <c r="A240" s="6"/>
      <c r="B240" s="75" t="s">
        <v>99</v>
      </c>
      <c r="C240" s="281"/>
      <c r="D240" s="38"/>
      <c r="E240" s="57"/>
      <c r="F240" s="39"/>
      <c r="G240" s="10"/>
    </row>
    <row r="241" spans="1:7" ht="16.5" customHeight="1" thickBot="1">
      <c r="A241" s="6"/>
      <c r="B241" s="75" t="s">
        <v>100</v>
      </c>
      <c r="C241" s="281"/>
      <c r="D241" s="38"/>
      <c r="E241" s="57"/>
      <c r="F241" s="39"/>
      <c r="G241" s="10"/>
    </row>
    <row r="242" spans="1:7" ht="16.5" customHeight="1" thickBot="1">
      <c r="A242" s="6"/>
      <c r="B242" s="75" t="s">
        <v>101</v>
      </c>
      <c r="C242" s="281"/>
      <c r="D242" s="38"/>
      <c r="E242" s="57"/>
      <c r="F242" s="39"/>
      <c r="G242" s="10"/>
    </row>
    <row r="243" spans="1:7" ht="16.5" customHeight="1" thickBot="1">
      <c r="A243" s="6"/>
      <c r="B243" s="75" t="s">
        <v>102</v>
      </c>
      <c r="C243" s="281"/>
      <c r="D243" s="38"/>
      <c r="E243" s="57"/>
      <c r="F243" s="39"/>
      <c r="G243" s="10"/>
    </row>
    <row r="244" spans="1:7" ht="16.5" customHeight="1" thickBot="1">
      <c r="A244" s="6"/>
      <c r="B244" s="75" t="s">
        <v>103</v>
      </c>
      <c r="C244" s="281"/>
      <c r="D244" s="38"/>
      <c r="E244" s="57"/>
      <c r="F244" s="39"/>
      <c r="G244" s="10"/>
    </row>
    <row r="245" spans="1:7" ht="16.5" customHeight="1" thickBot="1">
      <c r="A245" s="6"/>
      <c r="B245" s="75" t="s">
        <v>104</v>
      </c>
      <c r="C245" s="281"/>
      <c r="D245" s="38"/>
      <c r="E245" s="57"/>
      <c r="F245" s="39"/>
      <c r="G245" s="10"/>
    </row>
    <row r="246" spans="1:7" ht="16.5" customHeight="1" thickBot="1">
      <c r="A246" s="6"/>
      <c r="B246" s="75" t="s">
        <v>105</v>
      </c>
      <c r="C246" s="281"/>
      <c r="D246" s="38"/>
      <c r="E246" s="57"/>
      <c r="F246" s="39"/>
      <c r="G246" s="10"/>
    </row>
    <row r="247" spans="1:7" ht="16.5" customHeight="1" thickBot="1">
      <c r="A247" s="6"/>
      <c r="B247" s="75" t="s">
        <v>106</v>
      </c>
      <c r="C247" s="281"/>
      <c r="D247" s="38"/>
      <c r="E247" s="57"/>
      <c r="F247" s="39"/>
      <c r="G247" s="10"/>
    </row>
    <row r="248" spans="1:7" ht="16.5" customHeight="1" thickBot="1">
      <c r="A248" s="6"/>
      <c r="B248" s="75" t="s">
        <v>107</v>
      </c>
      <c r="C248" s="281"/>
      <c r="D248" s="38"/>
      <c r="E248" s="57"/>
      <c r="F248" s="39"/>
      <c r="G248" s="10"/>
    </row>
    <row r="249" spans="1:7" ht="16.5" customHeight="1" thickBot="1">
      <c r="A249" s="6"/>
      <c r="B249" s="75" t="s">
        <v>108</v>
      </c>
      <c r="C249" s="281"/>
      <c r="D249" s="38"/>
      <c r="E249" s="57"/>
      <c r="F249" s="39"/>
      <c r="G249" s="10"/>
    </row>
    <row r="250" spans="1:7" ht="16.5" customHeight="1" thickBot="1">
      <c r="A250" s="6"/>
      <c r="B250" s="75" t="s">
        <v>109</v>
      </c>
      <c r="C250" s="281"/>
      <c r="D250" s="38"/>
      <c r="E250" s="57"/>
      <c r="F250" s="39"/>
      <c r="G250" s="10"/>
    </row>
    <row r="251" spans="1:7" ht="16.5" customHeight="1" thickBot="1">
      <c r="A251" s="6"/>
      <c r="B251" s="75" t="s">
        <v>110</v>
      </c>
      <c r="C251" s="281"/>
      <c r="D251" s="38"/>
      <c r="E251" s="57"/>
      <c r="F251" s="39"/>
      <c r="G251" s="10"/>
    </row>
    <row r="252" spans="1:7" ht="16.5" customHeight="1" thickBot="1">
      <c r="A252" s="6"/>
      <c r="B252" s="75" t="s">
        <v>111</v>
      </c>
      <c r="C252" s="281"/>
      <c r="D252" s="38"/>
      <c r="E252" s="57"/>
      <c r="F252" s="39"/>
      <c r="G252" s="10"/>
    </row>
    <row r="253" spans="1:7" ht="16.5" customHeight="1" thickBot="1">
      <c r="A253" s="6"/>
      <c r="B253" s="268"/>
      <c r="C253" s="245"/>
      <c r="D253" s="238"/>
      <c r="E253" s="8"/>
      <c r="F253" s="39"/>
      <c r="G253" s="10"/>
    </row>
    <row r="254" spans="1:7" ht="17.25" customHeight="1" thickBot="1" thickTop="1">
      <c r="A254" s="6"/>
      <c r="B254" s="270"/>
      <c r="C254" s="64" t="s">
        <v>227</v>
      </c>
      <c r="D254" s="41">
        <f>SUM(D229:D232)</f>
        <v>0</v>
      </c>
      <c r="E254" s="8"/>
      <c r="F254" s="39"/>
      <c r="G254" s="10"/>
    </row>
    <row r="255" spans="1:7" ht="14.25" customHeight="1" thickBot="1" thickTop="1">
      <c r="A255" s="6"/>
      <c r="B255" s="266"/>
      <c r="C255" s="254"/>
      <c r="D255" s="255"/>
      <c r="E255" s="60"/>
      <c r="F255" s="62"/>
      <c r="G255" s="10"/>
    </row>
    <row r="256" spans="1:7" ht="14.25" customHeight="1" thickBot="1" thickTop="1">
      <c r="A256" s="6"/>
      <c r="B256" s="8"/>
      <c r="C256" s="29"/>
      <c r="D256" s="8"/>
      <c r="E256" s="8"/>
      <c r="F256" s="8"/>
      <c r="G256" s="10"/>
    </row>
    <row r="257" spans="1:7" ht="13.5" customHeight="1" thickTop="1">
      <c r="A257" s="6"/>
      <c r="B257" s="32"/>
      <c r="C257" s="260"/>
      <c r="D257" s="33"/>
      <c r="E257" s="33"/>
      <c r="F257" s="35"/>
      <c r="G257" s="10"/>
    </row>
    <row r="258" spans="1:7" ht="15.75" customHeight="1">
      <c r="A258" s="6"/>
      <c r="B258" s="267"/>
      <c r="C258" s="237"/>
      <c r="D258" s="79" t="s">
        <v>56</v>
      </c>
      <c r="E258" s="8"/>
      <c r="F258" s="39"/>
      <c r="G258" s="10"/>
    </row>
    <row r="259" spans="1:7" ht="15.75" customHeight="1">
      <c r="A259" s="6"/>
      <c r="B259" s="267"/>
      <c r="C259" s="237"/>
      <c r="D259" s="262" t="str">
        <f>Year</f>
        <v>2002</v>
      </c>
      <c r="E259" s="8"/>
      <c r="F259" s="39"/>
      <c r="G259" s="10"/>
    </row>
    <row r="260" spans="1:7" ht="16.5" customHeight="1" thickBot="1">
      <c r="A260" s="6"/>
      <c r="B260" s="268"/>
      <c r="C260" s="64" t="s">
        <v>213</v>
      </c>
      <c r="D260" s="242" t="s">
        <v>151</v>
      </c>
      <c r="E260" s="8"/>
      <c r="F260" s="39"/>
      <c r="G260" s="10"/>
    </row>
    <row r="261" spans="1:7" ht="16.5" customHeight="1" thickBot="1">
      <c r="A261" s="6"/>
      <c r="B261" s="270"/>
      <c r="C261" s="68" t="s">
        <v>25</v>
      </c>
      <c r="D261" s="38"/>
      <c r="E261" s="8"/>
      <c r="F261" s="39"/>
      <c r="G261" s="10"/>
    </row>
    <row r="262" spans="1:7" ht="16.5" customHeight="1" thickBot="1">
      <c r="A262" s="6"/>
      <c r="B262" s="270"/>
      <c r="C262" s="68" t="s">
        <v>231</v>
      </c>
      <c r="D262" s="38"/>
      <c r="E262" s="8"/>
      <c r="F262" s="39"/>
      <c r="G262" s="10"/>
    </row>
    <row r="263" spans="1:7" ht="16.5" customHeight="1" thickBot="1">
      <c r="A263" s="6"/>
      <c r="B263" s="270"/>
      <c r="C263" s="68" t="s">
        <v>215</v>
      </c>
      <c r="D263" s="38"/>
      <c r="E263" s="8"/>
      <c r="F263" s="39"/>
      <c r="G263" s="10"/>
    </row>
    <row r="264" spans="1:7" ht="16.5" customHeight="1" thickBot="1">
      <c r="A264" s="6"/>
      <c r="B264" s="270"/>
      <c r="C264" s="68" t="s">
        <v>216</v>
      </c>
      <c r="D264" s="38"/>
      <c r="E264" s="8"/>
      <c r="F264" s="39"/>
      <c r="G264" s="10"/>
    </row>
    <row r="265" spans="1:7" ht="16.5" customHeight="1" thickBot="1">
      <c r="A265" s="6"/>
      <c r="B265" s="270"/>
      <c r="C265" s="68" t="s">
        <v>217</v>
      </c>
      <c r="D265" s="38"/>
      <c r="E265" s="8"/>
      <c r="F265" s="39"/>
      <c r="G265" s="10"/>
    </row>
    <row r="266" spans="1:7" ht="17.25" customHeight="1" thickBot="1" thickTop="1">
      <c r="A266" s="6"/>
      <c r="B266" s="270"/>
      <c r="C266" s="154" t="s">
        <v>219</v>
      </c>
      <c r="D266" s="41">
        <f>SUM(D267:D286)</f>
        <v>0</v>
      </c>
      <c r="E266" s="72" t="s">
        <v>122</v>
      </c>
      <c r="F266" s="39"/>
      <c r="G266" s="10"/>
    </row>
    <row r="267" spans="1:7" ht="17.25" customHeight="1" thickBot="1" thickTop="1">
      <c r="A267" s="6"/>
      <c r="B267" s="75" t="s">
        <v>92</v>
      </c>
      <c r="C267" s="14"/>
      <c r="D267" s="38"/>
      <c r="E267" s="14"/>
      <c r="F267" s="39"/>
      <c r="G267" s="10"/>
    </row>
    <row r="268" spans="1:7" ht="17.25" customHeight="1" thickBot="1">
      <c r="A268" s="6"/>
      <c r="B268" s="75" t="s">
        <v>93</v>
      </c>
      <c r="C268" s="14"/>
      <c r="D268" s="38"/>
      <c r="E268" s="14"/>
      <c r="F268" s="39"/>
      <c r="G268" s="10"/>
    </row>
    <row r="269" spans="1:7" ht="17.25" customHeight="1" thickBot="1">
      <c r="A269" s="6"/>
      <c r="B269" s="75" t="s">
        <v>94</v>
      </c>
      <c r="C269" s="14"/>
      <c r="D269" s="38"/>
      <c r="E269" s="14"/>
      <c r="F269" s="39"/>
      <c r="G269" s="10"/>
    </row>
    <row r="270" spans="1:7" ht="17.25" customHeight="1" thickBot="1">
      <c r="A270" s="6"/>
      <c r="B270" s="75" t="s">
        <v>95</v>
      </c>
      <c r="C270" s="14"/>
      <c r="D270" s="38"/>
      <c r="E270" s="14"/>
      <c r="F270" s="39"/>
      <c r="G270" s="10"/>
    </row>
    <row r="271" spans="1:7" ht="17.25" customHeight="1" thickBot="1">
      <c r="A271" s="6"/>
      <c r="B271" s="75" t="s">
        <v>96</v>
      </c>
      <c r="C271" s="14"/>
      <c r="D271" s="38"/>
      <c r="E271" s="14"/>
      <c r="F271" s="39"/>
      <c r="G271" s="10"/>
    </row>
    <row r="272" spans="1:7" ht="17.25" customHeight="1" thickBot="1">
      <c r="A272" s="6"/>
      <c r="B272" s="75" t="s">
        <v>97</v>
      </c>
      <c r="C272" s="14"/>
      <c r="D272" s="38"/>
      <c r="E272" s="14"/>
      <c r="F272" s="39"/>
      <c r="G272" s="10"/>
    </row>
    <row r="273" spans="1:7" ht="17.25" customHeight="1" thickBot="1">
      <c r="A273" s="6"/>
      <c r="B273" s="75" t="s">
        <v>98</v>
      </c>
      <c r="C273" s="14"/>
      <c r="D273" s="38"/>
      <c r="E273" s="14"/>
      <c r="F273" s="39"/>
      <c r="G273" s="10"/>
    </row>
    <row r="274" spans="1:7" ht="17.25" customHeight="1" thickBot="1">
      <c r="A274" s="6"/>
      <c r="B274" s="75" t="s">
        <v>99</v>
      </c>
      <c r="C274" s="14"/>
      <c r="D274" s="38"/>
      <c r="E274" s="14"/>
      <c r="F274" s="39"/>
      <c r="G274" s="10"/>
    </row>
    <row r="275" spans="1:7" ht="17.25" customHeight="1" thickBot="1">
      <c r="A275" s="6"/>
      <c r="B275" s="75" t="s">
        <v>100</v>
      </c>
      <c r="C275" s="14"/>
      <c r="D275" s="38"/>
      <c r="E275" s="14"/>
      <c r="F275" s="39"/>
      <c r="G275" s="10"/>
    </row>
    <row r="276" spans="1:7" ht="17.25" customHeight="1" thickBot="1">
      <c r="A276" s="6"/>
      <c r="B276" s="75" t="s">
        <v>101</v>
      </c>
      <c r="C276" s="14"/>
      <c r="D276" s="38"/>
      <c r="E276" s="14"/>
      <c r="F276" s="39"/>
      <c r="G276" s="10"/>
    </row>
    <row r="277" spans="1:7" ht="17.25" customHeight="1" thickBot="1">
      <c r="A277" s="6"/>
      <c r="B277" s="75" t="s">
        <v>102</v>
      </c>
      <c r="C277" s="14"/>
      <c r="D277" s="38"/>
      <c r="E277" s="14"/>
      <c r="F277" s="39"/>
      <c r="G277" s="10"/>
    </row>
    <row r="278" spans="1:7" ht="17.25" customHeight="1" thickBot="1">
      <c r="A278" s="6"/>
      <c r="B278" s="75" t="s">
        <v>103</v>
      </c>
      <c r="C278" s="14"/>
      <c r="D278" s="38"/>
      <c r="E278" s="14"/>
      <c r="F278" s="39"/>
      <c r="G278" s="10"/>
    </row>
    <row r="279" spans="1:7" ht="17.25" customHeight="1" thickBot="1">
      <c r="A279" s="6"/>
      <c r="B279" s="75" t="s">
        <v>104</v>
      </c>
      <c r="C279" s="14"/>
      <c r="D279" s="38"/>
      <c r="E279" s="14"/>
      <c r="F279" s="39"/>
      <c r="G279" s="10"/>
    </row>
    <row r="280" spans="1:7" ht="17.25" customHeight="1" thickBot="1">
      <c r="A280" s="6"/>
      <c r="B280" s="75" t="s">
        <v>105</v>
      </c>
      <c r="C280" s="14"/>
      <c r="D280" s="38"/>
      <c r="E280" s="14"/>
      <c r="F280" s="39"/>
      <c r="G280" s="10"/>
    </row>
    <row r="281" spans="1:7" ht="17.25" customHeight="1" thickBot="1">
      <c r="A281" s="6"/>
      <c r="B281" s="75" t="s">
        <v>106</v>
      </c>
      <c r="C281" s="14"/>
      <c r="D281" s="38"/>
      <c r="E281" s="14"/>
      <c r="F281" s="39"/>
      <c r="G281" s="10"/>
    </row>
    <row r="282" spans="1:7" ht="17.25" customHeight="1" thickBot="1">
      <c r="A282" s="6"/>
      <c r="B282" s="75" t="s">
        <v>107</v>
      </c>
      <c r="C282" s="14"/>
      <c r="D282" s="38"/>
      <c r="E282" s="14"/>
      <c r="F282" s="39"/>
      <c r="G282" s="10"/>
    </row>
    <row r="283" spans="1:7" ht="17.25" customHeight="1" thickBot="1">
      <c r="A283" s="6"/>
      <c r="B283" s="75" t="s">
        <v>108</v>
      </c>
      <c r="C283" s="14"/>
      <c r="D283" s="38"/>
      <c r="E283" s="14"/>
      <c r="F283" s="39"/>
      <c r="G283" s="10"/>
    </row>
    <row r="284" spans="1:7" ht="17.25" customHeight="1" thickBot="1">
      <c r="A284" s="6"/>
      <c r="B284" s="75" t="s">
        <v>109</v>
      </c>
      <c r="C284" s="14"/>
      <c r="D284" s="38"/>
      <c r="E284" s="14"/>
      <c r="F284" s="39"/>
      <c r="G284" s="10"/>
    </row>
    <row r="285" spans="1:7" ht="17.25" customHeight="1" thickBot="1">
      <c r="A285" s="6"/>
      <c r="B285" s="75" t="s">
        <v>110</v>
      </c>
      <c r="C285" s="14"/>
      <c r="D285" s="38"/>
      <c r="E285" s="14"/>
      <c r="F285" s="39"/>
      <c r="G285" s="10"/>
    </row>
    <row r="286" spans="1:7" ht="17.25" customHeight="1" thickBot="1">
      <c r="A286" s="6"/>
      <c r="B286" s="75" t="s">
        <v>111</v>
      </c>
      <c r="C286" s="14"/>
      <c r="D286" s="38"/>
      <c r="E286" s="14"/>
      <c r="F286" s="39"/>
      <c r="G286" s="10"/>
    </row>
    <row r="287" spans="1:7" ht="16.5" customHeight="1" thickBot="1">
      <c r="A287" s="6"/>
      <c r="B287" s="268"/>
      <c r="C287" s="245"/>
      <c r="D287" s="238"/>
      <c r="E287" s="8"/>
      <c r="F287" s="39"/>
      <c r="G287" s="10"/>
    </row>
    <row r="288" spans="1:7" ht="17.25" customHeight="1" thickBot="1" thickTop="1">
      <c r="A288" s="6"/>
      <c r="B288" s="270"/>
      <c r="C288" s="64" t="s">
        <v>220</v>
      </c>
      <c r="D288" s="41">
        <f>SUM(D261:D266)</f>
        <v>0</v>
      </c>
      <c r="E288" s="8"/>
      <c r="F288" s="39"/>
      <c r="G288" s="10"/>
    </row>
    <row r="289" spans="1:7" ht="16.5" customHeight="1" thickTop="1">
      <c r="A289" s="6"/>
      <c r="B289" s="267"/>
      <c r="C289" s="237"/>
      <c r="D289" s="238"/>
      <c r="E289" s="8"/>
      <c r="F289" s="39"/>
      <c r="G289" s="10"/>
    </row>
    <row r="290" spans="1:7" ht="16.5" customHeight="1" thickBot="1">
      <c r="A290" s="6"/>
      <c r="B290" s="268"/>
      <c r="C290" s="64" t="s">
        <v>221</v>
      </c>
      <c r="D290" s="238"/>
      <c r="E290" s="8"/>
      <c r="F290" s="39"/>
      <c r="G290" s="10"/>
    </row>
    <row r="291" spans="1:7" ht="17.25" customHeight="1" thickBot="1" thickTop="1">
      <c r="A291" s="6"/>
      <c r="B291" s="270"/>
      <c r="C291" s="68" t="s">
        <v>222</v>
      </c>
      <c r="D291" s="41">
        <f>'Summary Statement of Operations'!H30</f>
        <v>0</v>
      </c>
      <c r="E291" s="8"/>
      <c r="F291" s="39"/>
      <c r="G291" s="10"/>
    </row>
    <row r="292" spans="1:7" ht="17.25" customHeight="1" thickBot="1" thickTop="1">
      <c r="A292" s="6"/>
      <c r="B292" s="270"/>
      <c r="C292" s="68" t="s">
        <v>224</v>
      </c>
      <c r="D292" s="41">
        <f>'Summary Statement of Operations'!H38</f>
        <v>0</v>
      </c>
      <c r="E292" s="8"/>
      <c r="F292" s="39"/>
      <c r="G292" s="10"/>
    </row>
    <row r="293" spans="1:7" ht="17.25" customHeight="1" thickBot="1" thickTop="1">
      <c r="A293" s="6"/>
      <c r="B293" s="270"/>
      <c r="C293" s="68" t="s">
        <v>225</v>
      </c>
      <c r="D293" s="41">
        <f>'Summary Statement of Operations'!H55</f>
        <v>0</v>
      </c>
      <c r="E293" s="8"/>
      <c r="F293" s="39"/>
      <c r="G293" s="10"/>
    </row>
    <row r="294" spans="1:7" ht="17.25" customHeight="1" thickBot="1" thickTop="1">
      <c r="A294" s="6"/>
      <c r="B294" s="270"/>
      <c r="C294" s="154" t="s">
        <v>226</v>
      </c>
      <c r="D294" s="41">
        <f>SUM(D295:D314)</f>
        <v>0</v>
      </c>
      <c r="E294" s="72" t="s">
        <v>122</v>
      </c>
      <c r="F294" s="39"/>
      <c r="G294" s="10"/>
    </row>
    <row r="295" spans="1:7" ht="17.25" customHeight="1" thickBot="1" thickTop="1">
      <c r="A295" s="6"/>
      <c r="B295" s="75" t="s">
        <v>92</v>
      </c>
      <c r="C295" s="281"/>
      <c r="D295" s="38"/>
      <c r="E295" s="57"/>
      <c r="F295" s="39"/>
      <c r="G295" s="10"/>
    </row>
    <row r="296" spans="1:7" ht="16.5" customHeight="1" thickBot="1">
      <c r="A296" s="6"/>
      <c r="B296" s="75" t="s">
        <v>93</v>
      </c>
      <c r="C296" s="281"/>
      <c r="D296" s="38"/>
      <c r="E296" s="57"/>
      <c r="F296" s="39"/>
      <c r="G296" s="10"/>
    </row>
    <row r="297" spans="1:7" ht="16.5" customHeight="1" thickBot="1">
      <c r="A297" s="6"/>
      <c r="B297" s="75" t="s">
        <v>94</v>
      </c>
      <c r="C297" s="281"/>
      <c r="D297" s="38"/>
      <c r="E297" s="57"/>
      <c r="F297" s="39"/>
      <c r="G297" s="10"/>
    </row>
    <row r="298" spans="1:7" ht="16.5" customHeight="1" thickBot="1">
      <c r="A298" s="6"/>
      <c r="B298" s="75" t="s">
        <v>95</v>
      </c>
      <c r="C298" s="281"/>
      <c r="D298" s="38"/>
      <c r="E298" s="57"/>
      <c r="F298" s="39"/>
      <c r="G298" s="10"/>
    </row>
    <row r="299" spans="1:7" ht="16.5" customHeight="1" thickBot="1">
      <c r="A299" s="6"/>
      <c r="B299" s="75" t="s">
        <v>96</v>
      </c>
      <c r="C299" s="281"/>
      <c r="D299" s="38"/>
      <c r="E299" s="57"/>
      <c r="F299" s="39"/>
      <c r="G299" s="10"/>
    </row>
    <row r="300" spans="1:7" ht="16.5" customHeight="1" thickBot="1">
      <c r="A300" s="6"/>
      <c r="B300" s="75" t="s">
        <v>97</v>
      </c>
      <c r="C300" s="281"/>
      <c r="D300" s="38"/>
      <c r="E300" s="57"/>
      <c r="F300" s="39"/>
      <c r="G300" s="10"/>
    </row>
    <row r="301" spans="1:7" ht="16.5" customHeight="1" thickBot="1">
      <c r="A301" s="6"/>
      <c r="B301" s="75" t="s">
        <v>98</v>
      </c>
      <c r="C301" s="281"/>
      <c r="D301" s="38"/>
      <c r="E301" s="57"/>
      <c r="F301" s="39"/>
      <c r="G301" s="10"/>
    </row>
    <row r="302" spans="1:7" ht="16.5" customHeight="1" thickBot="1">
      <c r="A302" s="6"/>
      <c r="B302" s="75" t="s">
        <v>99</v>
      </c>
      <c r="C302" s="281"/>
      <c r="D302" s="38"/>
      <c r="E302" s="57"/>
      <c r="F302" s="39"/>
      <c r="G302" s="10"/>
    </row>
    <row r="303" spans="1:7" ht="16.5" customHeight="1" thickBot="1">
      <c r="A303" s="6"/>
      <c r="B303" s="75" t="s">
        <v>100</v>
      </c>
      <c r="C303" s="281"/>
      <c r="D303" s="38"/>
      <c r="E303" s="57"/>
      <c r="F303" s="39"/>
      <c r="G303" s="10"/>
    </row>
    <row r="304" spans="1:7" ht="16.5" customHeight="1" thickBot="1">
      <c r="A304" s="6"/>
      <c r="B304" s="75" t="s">
        <v>101</v>
      </c>
      <c r="C304" s="281"/>
      <c r="D304" s="38"/>
      <c r="E304" s="57"/>
      <c r="F304" s="39"/>
      <c r="G304" s="10"/>
    </row>
    <row r="305" spans="1:7" ht="16.5" customHeight="1" thickBot="1">
      <c r="A305" s="6"/>
      <c r="B305" s="75" t="s">
        <v>102</v>
      </c>
      <c r="C305" s="281"/>
      <c r="D305" s="38"/>
      <c r="E305" s="57"/>
      <c r="F305" s="39"/>
      <c r="G305" s="10"/>
    </row>
    <row r="306" spans="1:7" ht="16.5" customHeight="1" thickBot="1">
      <c r="A306" s="6"/>
      <c r="B306" s="75" t="s">
        <v>103</v>
      </c>
      <c r="C306" s="281"/>
      <c r="D306" s="38"/>
      <c r="E306" s="57"/>
      <c r="F306" s="39"/>
      <c r="G306" s="10"/>
    </row>
    <row r="307" spans="1:7" ht="16.5" customHeight="1" thickBot="1">
      <c r="A307" s="6"/>
      <c r="B307" s="75" t="s">
        <v>104</v>
      </c>
      <c r="C307" s="281"/>
      <c r="D307" s="38"/>
      <c r="E307" s="57"/>
      <c r="F307" s="39"/>
      <c r="G307" s="10"/>
    </row>
    <row r="308" spans="1:7" ht="16.5" customHeight="1" thickBot="1">
      <c r="A308" s="6"/>
      <c r="B308" s="75" t="s">
        <v>105</v>
      </c>
      <c r="C308" s="281"/>
      <c r="D308" s="38"/>
      <c r="E308" s="57"/>
      <c r="F308" s="39"/>
      <c r="G308" s="10"/>
    </row>
    <row r="309" spans="1:7" ht="16.5" customHeight="1" thickBot="1">
      <c r="A309" s="6"/>
      <c r="B309" s="75" t="s">
        <v>106</v>
      </c>
      <c r="C309" s="281"/>
      <c r="D309" s="38"/>
      <c r="E309" s="57"/>
      <c r="F309" s="39"/>
      <c r="G309" s="10"/>
    </row>
    <row r="310" spans="1:7" ht="16.5" customHeight="1" thickBot="1">
      <c r="A310" s="6"/>
      <c r="B310" s="75" t="s">
        <v>107</v>
      </c>
      <c r="C310" s="281"/>
      <c r="D310" s="38"/>
      <c r="E310" s="57"/>
      <c r="F310" s="39"/>
      <c r="G310" s="10"/>
    </row>
    <row r="311" spans="1:7" ht="16.5" customHeight="1" thickBot="1">
      <c r="A311" s="6"/>
      <c r="B311" s="75" t="s">
        <v>108</v>
      </c>
      <c r="C311" s="281"/>
      <c r="D311" s="38"/>
      <c r="E311" s="57"/>
      <c r="F311" s="39"/>
      <c r="G311" s="10"/>
    </row>
    <row r="312" spans="1:7" ht="16.5" customHeight="1" thickBot="1">
      <c r="A312" s="6"/>
      <c r="B312" s="75" t="s">
        <v>109</v>
      </c>
      <c r="C312" s="281"/>
      <c r="D312" s="38"/>
      <c r="E312" s="57"/>
      <c r="F312" s="39"/>
      <c r="G312" s="10"/>
    </row>
    <row r="313" spans="1:7" ht="16.5" customHeight="1" thickBot="1">
      <c r="A313" s="6"/>
      <c r="B313" s="75" t="s">
        <v>110</v>
      </c>
      <c r="C313" s="281"/>
      <c r="D313" s="38"/>
      <c r="E313" s="57"/>
      <c r="F313" s="39"/>
      <c r="G313" s="10"/>
    </row>
    <row r="314" spans="1:7" ht="16.5" customHeight="1" thickBot="1">
      <c r="A314" s="6"/>
      <c r="B314" s="75" t="s">
        <v>111</v>
      </c>
      <c r="C314" s="281"/>
      <c r="D314" s="38"/>
      <c r="E314" s="57"/>
      <c r="F314" s="39"/>
      <c r="G314" s="10"/>
    </row>
    <row r="315" spans="1:7" ht="16.5" customHeight="1" thickBot="1">
      <c r="A315" s="6"/>
      <c r="B315" s="268"/>
      <c r="C315" s="245"/>
      <c r="D315" s="238"/>
      <c r="E315" s="8"/>
      <c r="F315" s="39"/>
      <c r="G315" s="10"/>
    </row>
    <row r="316" spans="1:7" ht="17.25" customHeight="1" thickBot="1" thickTop="1">
      <c r="A316" s="6"/>
      <c r="B316" s="270"/>
      <c r="C316" s="64" t="s">
        <v>227</v>
      </c>
      <c r="D316" s="41">
        <f>SUM(D291:D294)</f>
        <v>0</v>
      </c>
      <c r="E316" s="8"/>
      <c r="F316" s="39"/>
      <c r="G316" s="10"/>
    </row>
    <row r="317" spans="1:7" ht="14.25" customHeight="1" thickBot="1" thickTop="1">
      <c r="A317" s="6"/>
      <c r="B317" s="266"/>
      <c r="C317" s="254"/>
      <c r="D317" s="255"/>
      <c r="E317" s="60"/>
      <c r="F317" s="62"/>
      <c r="G317" s="10"/>
    </row>
    <row r="318" spans="1:7" ht="14.25" customHeight="1" thickBot="1" thickTop="1">
      <c r="A318" s="6"/>
      <c r="B318" s="236"/>
      <c r="C318" s="237"/>
      <c r="D318" s="238"/>
      <c r="E318" s="8"/>
      <c r="F318" s="8"/>
      <c r="G318" s="10"/>
    </row>
    <row r="319" spans="1:7" ht="13.5" customHeight="1" thickTop="1">
      <c r="A319" s="6"/>
      <c r="B319" s="32"/>
      <c r="C319" s="260"/>
      <c r="D319" s="33"/>
      <c r="E319" s="33"/>
      <c r="F319" s="35"/>
      <c r="G319" s="10"/>
    </row>
    <row r="320" spans="1:7" ht="15.75" customHeight="1">
      <c r="A320" s="6"/>
      <c r="B320" s="267"/>
      <c r="C320" s="237"/>
      <c r="D320" s="79" t="s">
        <v>232</v>
      </c>
      <c r="E320" s="8"/>
      <c r="F320" s="39"/>
      <c r="G320" s="10"/>
    </row>
    <row r="321" spans="1:7" ht="15.75" customHeight="1">
      <c r="A321" s="6"/>
      <c r="B321" s="267"/>
      <c r="C321" s="237"/>
      <c r="D321" s="262" t="str">
        <f>Year</f>
        <v>2002</v>
      </c>
      <c r="E321" s="8"/>
      <c r="F321" s="39"/>
      <c r="G321" s="10"/>
    </row>
    <row r="322" spans="1:7" ht="16.5" customHeight="1" thickBot="1">
      <c r="A322" s="6"/>
      <c r="B322" s="268"/>
      <c r="C322" s="64" t="s">
        <v>213</v>
      </c>
      <c r="D322" s="242" t="s">
        <v>151</v>
      </c>
      <c r="E322" s="8"/>
      <c r="F322" s="39"/>
      <c r="G322" s="10"/>
    </row>
    <row r="323" spans="1:7" ht="16.5" customHeight="1" thickBot="1">
      <c r="A323" s="6"/>
      <c r="B323" s="270"/>
      <c r="C323" s="68" t="s">
        <v>25</v>
      </c>
      <c r="D323" s="38"/>
      <c r="E323" s="8"/>
      <c r="F323" s="39"/>
      <c r="G323" s="10"/>
    </row>
    <row r="324" spans="1:7" ht="16.5" customHeight="1" thickBot="1">
      <c r="A324" s="6"/>
      <c r="B324" s="270"/>
      <c r="C324" s="68" t="s">
        <v>231</v>
      </c>
      <c r="D324" s="38"/>
      <c r="E324" s="8"/>
      <c r="F324" s="39"/>
      <c r="G324" s="10"/>
    </row>
    <row r="325" spans="1:7" ht="16.5" customHeight="1" thickBot="1">
      <c r="A325" s="6"/>
      <c r="B325" s="270"/>
      <c r="C325" s="68" t="s">
        <v>215</v>
      </c>
      <c r="D325" s="38"/>
      <c r="E325" s="8"/>
      <c r="F325" s="39"/>
      <c r="G325" s="10"/>
    </row>
    <row r="326" spans="1:7" ht="16.5" customHeight="1" thickBot="1">
      <c r="A326" s="6"/>
      <c r="B326" s="270"/>
      <c r="C326" s="68" t="s">
        <v>216</v>
      </c>
      <c r="D326" s="38"/>
      <c r="E326" s="8"/>
      <c r="F326" s="39"/>
      <c r="G326" s="10"/>
    </row>
    <row r="327" spans="1:7" ht="16.5" customHeight="1" thickBot="1">
      <c r="A327" s="6"/>
      <c r="B327" s="270"/>
      <c r="C327" s="68" t="s">
        <v>217</v>
      </c>
      <c r="D327" s="38"/>
      <c r="E327" s="8"/>
      <c r="F327" s="39"/>
      <c r="G327" s="10"/>
    </row>
    <row r="328" spans="1:7" ht="17.25" customHeight="1" thickBot="1" thickTop="1">
      <c r="A328" s="6"/>
      <c r="B328" s="270"/>
      <c r="C328" s="154" t="s">
        <v>219</v>
      </c>
      <c r="D328" s="41">
        <f>SUM(D329:D348)</f>
        <v>0</v>
      </c>
      <c r="E328" s="72" t="s">
        <v>122</v>
      </c>
      <c r="F328" s="39"/>
      <c r="G328" s="10"/>
    </row>
    <row r="329" spans="1:7" ht="17.25" customHeight="1" thickBot="1" thickTop="1">
      <c r="A329" s="6"/>
      <c r="B329" s="75" t="s">
        <v>92</v>
      </c>
      <c r="C329" s="14"/>
      <c r="D329" s="38"/>
      <c r="E329" s="14"/>
      <c r="F329" s="39"/>
      <c r="G329" s="10"/>
    </row>
    <row r="330" spans="1:7" ht="17.25" customHeight="1" thickBot="1">
      <c r="A330" s="6"/>
      <c r="B330" s="75" t="s">
        <v>93</v>
      </c>
      <c r="C330" s="14"/>
      <c r="D330" s="38"/>
      <c r="E330" s="14"/>
      <c r="F330" s="39"/>
      <c r="G330" s="10"/>
    </row>
    <row r="331" spans="1:7" ht="17.25" customHeight="1" thickBot="1">
      <c r="A331" s="6"/>
      <c r="B331" s="75" t="s">
        <v>94</v>
      </c>
      <c r="C331" s="14"/>
      <c r="D331" s="38"/>
      <c r="E331" s="14"/>
      <c r="F331" s="39"/>
      <c r="G331" s="10"/>
    </row>
    <row r="332" spans="1:7" ht="17.25" customHeight="1" thickBot="1">
      <c r="A332" s="6"/>
      <c r="B332" s="75" t="s">
        <v>95</v>
      </c>
      <c r="C332" s="14"/>
      <c r="D332" s="38"/>
      <c r="E332" s="14"/>
      <c r="F332" s="39"/>
      <c r="G332" s="10"/>
    </row>
    <row r="333" spans="1:7" ht="17.25" customHeight="1" thickBot="1">
      <c r="A333" s="6"/>
      <c r="B333" s="75" t="s">
        <v>96</v>
      </c>
      <c r="C333" s="14"/>
      <c r="D333" s="38"/>
      <c r="E333" s="14"/>
      <c r="F333" s="39"/>
      <c r="G333" s="10"/>
    </row>
    <row r="334" spans="1:7" ht="17.25" customHeight="1" thickBot="1">
      <c r="A334" s="6"/>
      <c r="B334" s="75" t="s">
        <v>97</v>
      </c>
      <c r="C334" s="14"/>
      <c r="D334" s="38"/>
      <c r="E334" s="14"/>
      <c r="F334" s="39"/>
      <c r="G334" s="10"/>
    </row>
    <row r="335" spans="1:7" ht="17.25" customHeight="1" thickBot="1">
      <c r="A335" s="6"/>
      <c r="B335" s="75" t="s">
        <v>98</v>
      </c>
      <c r="C335" s="14"/>
      <c r="D335" s="38"/>
      <c r="E335" s="14"/>
      <c r="F335" s="39"/>
      <c r="G335" s="10"/>
    </row>
    <row r="336" spans="1:7" ht="17.25" customHeight="1" thickBot="1">
      <c r="A336" s="6"/>
      <c r="B336" s="75" t="s">
        <v>99</v>
      </c>
      <c r="C336" s="14"/>
      <c r="D336" s="38"/>
      <c r="E336" s="14"/>
      <c r="F336" s="39"/>
      <c r="G336" s="10"/>
    </row>
    <row r="337" spans="1:7" ht="17.25" customHeight="1" thickBot="1">
      <c r="A337" s="6"/>
      <c r="B337" s="75" t="s">
        <v>100</v>
      </c>
      <c r="C337" s="14"/>
      <c r="D337" s="38"/>
      <c r="E337" s="14"/>
      <c r="F337" s="39"/>
      <c r="G337" s="10"/>
    </row>
    <row r="338" spans="1:7" ht="17.25" customHeight="1" thickBot="1">
      <c r="A338" s="6"/>
      <c r="B338" s="75" t="s">
        <v>101</v>
      </c>
      <c r="C338" s="14"/>
      <c r="D338" s="38"/>
      <c r="E338" s="14"/>
      <c r="F338" s="39"/>
      <c r="G338" s="10"/>
    </row>
    <row r="339" spans="1:7" ht="17.25" customHeight="1" thickBot="1">
      <c r="A339" s="6"/>
      <c r="B339" s="75" t="s">
        <v>102</v>
      </c>
      <c r="C339" s="14"/>
      <c r="D339" s="38"/>
      <c r="E339" s="14"/>
      <c r="F339" s="39"/>
      <c r="G339" s="10"/>
    </row>
    <row r="340" spans="1:7" ht="17.25" customHeight="1" thickBot="1">
      <c r="A340" s="6"/>
      <c r="B340" s="75" t="s">
        <v>103</v>
      </c>
      <c r="C340" s="14"/>
      <c r="D340" s="38"/>
      <c r="E340" s="14"/>
      <c r="F340" s="39"/>
      <c r="G340" s="10"/>
    </row>
    <row r="341" spans="1:7" ht="17.25" customHeight="1" thickBot="1">
      <c r="A341" s="6"/>
      <c r="B341" s="75" t="s">
        <v>104</v>
      </c>
      <c r="C341" s="14"/>
      <c r="D341" s="38"/>
      <c r="E341" s="14"/>
      <c r="F341" s="39"/>
      <c r="G341" s="10"/>
    </row>
    <row r="342" spans="1:7" ht="17.25" customHeight="1" thickBot="1">
      <c r="A342" s="6"/>
      <c r="B342" s="75" t="s">
        <v>105</v>
      </c>
      <c r="C342" s="14"/>
      <c r="D342" s="38"/>
      <c r="E342" s="14"/>
      <c r="F342" s="39"/>
      <c r="G342" s="10"/>
    </row>
    <row r="343" spans="1:7" ht="17.25" customHeight="1" thickBot="1">
      <c r="A343" s="6"/>
      <c r="B343" s="75" t="s">
        <v>106</v>
      </c>
      <c r="C343" s="14"/>
      <c r="D343" s="38"/>
      <c r="E343" s="14"/>
      <c r="F343" s="39"/>
      <c r="G343" s="10"/>
    </row>
    <row r="344" spans="1:7" ht="17.25" customHeight="1" thickBot="1">
      <c r="A344" s="6"/>
      <c r="B344" s="75" t="s">
        <v>107</v>
      </c>
      <c r="C344" s="14"/>
      <c r="D344" s="38"/>
      <c r="E344" s="14"/>
      <c r="F344" s="39"/>
      <c r="G344" s="10"/>
    </row>
    <row r="345" spans="1:7" ht="17.25" customHeight="1" thickBot="1">
      <c r="A345" s="6"/>
      <c r="B345" s="75" t="s">
        <v>108</v>
      </c>
      <c r="C345" s="14"/>
      <c r="D345" s="38"/>
      <c r="E345" s="14"/>
      <c r="F345" s="39"/>
      <c r="G345" s="10"/>
    </row>
    <row r="346" spans="1:7" ht="17.25" customHeight="1" thickBot="1">
      <c r="A346" s="6"/>
      <c r="B346" s="75" t="s">
        <v>109</v>
      </c>
      <c r="C346" s="14"/>
      <c r="D346" s="38"/>
      <c r="E346" s="14"/>
      <c r="F346" s="39"/>
      <c r="G346" s="10"/>
    </row>
    <row r="347" spans="1:7" ht="17.25" customHeight="1" thickBot="1">
      <c r="A347" s="6"/>
      <c r="B347" s="75" t="s">
        <v>110</v>
      </c>
      <c r="C347" s="14"/>
      <c r="D347" s="38"/>
      <c r="E347" s="14"/>
      <c r="F347" s="39"/>
      <c r="G347" s="10"/>
    </row>
    <row r="348" spans="1:7" ht="17.25" customHeight="1" thickBot="1">
      <c r="A348" s="6"/>
      <c r="B348" s="75" t="s">
        <v>111</v>
      </c>
      <c r="C348" s="14"/>
      <c r="D348" s="38"/>
      <c r="E348" s="14"/>
      <c r="F348" s="39"/>
      <c r="G348" s="10"/>
    </row>
    <row r="349" spans="1:7" ht="16.5" customHeight="1" thickBot="1">
      <c r="A349" s="6"/>
      <c r="B349" s="268"/>
      <c r="C349" s="245"/>
      <c r="D349" s="238"/>
      <c r="E349" s="8"/>
      <c r="F349" s="39"/>
      <c r="G349" s="10"/>
    </row>
    <row r="350" spans="1:7" ht="17.25" customHeight="1" thickBot="1" thickTop="1">
      <c r="A350" s="6"/>
      <c r="B350" s="270"/>
      <c r="C350" s="64" t="s">
        <v>220</v>
      </c>
      <c r="D350" s="41">
        <f>SUM(D323:D328)</f>
        <v>0</v>
      </c>
      <c r="E350" s="8"/>
      <c r="F350" s="39"/>
      <c r="G350" s="10"/>
    </row>
    <row r="351" spans="1:7" ht="16.5" customHeight="1" thickTop="1">
      <c r="A351" s="6"/>
      <c r="B351" s="267"/>
      <c r="C351" s="237"/>
      <c r="D351" s="238"/>
      <c r="E351" s="8"/>
      <c r="F351" s="39"/>
      <c r="G351" s="10"/>
    </row>
    <row r="352" spans="1:7" ht="16.5" customHeight="1" thickBot="1">
      <c r="A352" s="6"/>
      <c r="B352" s="268"/>
      <c r="C352" s="64" t="s">
        <v>221</v>
      </c>
      <c r="D352" s="238"/>
      <c r="E352" s="8"/>
      <c r="F352" s="39"/>
      <c r="G352" s="10"/>
    </row>
    <row r="353" spans="1:7" ht="16.5" customHeight="1" thickBot="1">
      <c r="A353" s="6"/>
      <c r="B353" s="270"/>
      <c r="C353" s="68" t="s">
        <v>222</v>
      </c>
      <c r="D353" s="38"/>
      <c r="E353" s="8"/>
      <c r="F353" s="39"/>
      <c r="G353" s="10"/>
    </row>
    <row r="354" spans="1:7" ht="16.5" customHeight="1" thickBot="1">
      <c r="A354" s="6"/>
      <c r="B354" s="270"/>
      <c r="C354" s="68" t="s">
        <v>224</v>
      </c>
      <c r="D354" s="38"/>
      <c r="E354" s="8"/>
      <c r="F354" s="39"/>
      <c r="G354" s="10"/>
    </row>
    <row r="355" spans="1:7" ht="16.5" customHeight="1" thickBot="1">
      <c r="A355" s="6"/>
      <c r="B355" s="270"/>
      <c r="C355" s="68" t="s">
        <v>225</v>
      </c>
      <c r="D355" s="38"/>
      <c r="E355" s="8"/>
      <c r="F355" s="39"/>
      <c r="G355" s="10"/>
    </row>
    <row r="356" spans="1:7" ht="17.25" customHeight="1" thickBot="1" thickTop="1">
      <c r="A356" s="6"/>
      <c r="B356" s="270"/>
      <c r="C356" s="154" t="s">
        <v>226</v>
      </c>
      <c r="D356" s="41">
        <f>SUM(D357:D376)</f>
        <v>0</v>
      </c>
      <c r="E356" s="72" t="s">
        <v>122</v>
      </c>
      <c r="F356" s="39"/>
      <c r="G356" s="10"/>
    </row>
    <row r="357" spans="1:7" ht="17.25" customHeight="1" thickBot="1" thickTop="1">
      <c r="A357" s="6"/>
      <c r="B357" s="75" t="s">
        <v>92</v>
      </c>
      <c r="C357" s="281"/>
      <c r="D357" s="38"/>
      <c r="E357" s="57"/>
      <c r="F357" s="39"/>
      <c r="G357" s="10"/>
    </row>
    <row r="358" spans="1:7" ht="16.5" customHeight="1" thickBot="1">
      <c r="A358" s="6"/>
      <c r="B358" s="75" t="s">
        <v>93</v>
      </c>
      <c r="C358" s="281"/>
      <c r="D358" s="38"/>
      <c r="E358" s="57"/>
      <c r="F358" s="39"/>
      <c r="G358" s="10"/>
    </row>
    <row r="359" spans="1:7" ht="16.5" customHeight="1" thickBot="1">
      <c r="A359" s="6"/>
      <c r="B359" s="75" t="s">
        <v>94</v>
      </c>
      <c r="C359" s="281"/>
      <c r="D359" s="38"/>
      <c r="E359" s="57"/>
      <c r="F359" s="39"/>
      <c r="G359" s="10"/>
    </row>
    <row r="360" spans="1:7" ht="16.5" customHeight="1" thickBot="1">
      <c r="A360" s="6"/>
      <c r="B360" s="75" t="s">
        <v>95</v>
      </c>
      <c r="C360" s="281"/>
      <c r="D360" s="38"/>
      <c r="E360" s="57"/>
      <c r="F360" s="39"/>
      <c r="G360" s="10"/>
    </row>
    <row r="361" spans="1:7" ht="16.5" customHeight="1" thickBot="1">
      <c r="A361" s="6"/>
      <c r="B361" s="75" t="s">
        <v>96</v>
      </c>
      <c r="C361" s="281"/>
      <c r="D361" s="38"/>
      <c r="E361" s="57"/>
      <c r="F361" s="39"/>
      <c r="G361" s="10"/>
    </row>
    <row r="362" spans="1:7" ht="16.5" customHeight="1" thickBot="1">
      <c r="A362" s="6"/>
      <c r="B362" s="75" t="s">
        <v>97</v>
      </c>
      <c r="C362" s="281"/>
      <c r="D362" s="38"/>
      <c r="E362" s="57"/>
      <c r="F362" s="39"/>
      <c r="G362" s="10"/>
    </row>
    <row r="363" spans="1:7" ht="16.5" customHeight="1" thickBot="1">
      <c r="A363" s="6"/>
      <c r="B363" s="75" t="s">
        <v>98</v>
      </c>
      <c r="C363" s="281"/>
      <c r="D363" s="38"/>
      <c r="E363" s="57"/>
      <c r="F363" s="39"/>
      <c r="G363" s="10"/>
    </row>
    <row r="364" spans="1:7" ht="16.5" customHeight="1" thickBot="1">
      <c r="A364" s="6"/>
      <c r="B364" s="75" t="s">
        <v>99</v>
      </c>
      <c r="C364" s="281"/>
      <c r="D364" s="38"/>
      <c r="E364" s="57"/>
      <c r="F364" s="39"/>
      <c r="G364" s="10"/>
    </row>
    <row r="365" spans="1:7" ht="16.5" customHeight="1" thickBot="1">
      <c r="A365" s="6"/>
      <c r="B365" s="75" t="s">
        <v>100</v>
      </c>
      <c r="C365" s="281"/>
      <c r="D365" s="38"/>
      <c r="E365" s="57"/>
      <c r="F365" s="39"/>
      <c r="G365" s="10"/>
    </row>
    <row r="366" spans="1:7" ht="16.5" customHeight="1" thickBot="1">
      <c r="A366" s="6"/>
      <c r="B366" s="75" t="s">
        <v>101</v>
      </c>
      <c r="C366" s="281"/>
      <c r="D366" s="38"/>
      <c r="E366" s="57"/>
      <c r="F366" s="39"/>
      <c r="G366" s="10"/>
    </row>
    <row r="367" spans="1:7" ht="16.5" customHeight="1" thickBot="1">
      <c r="A367" s="6"/>
      <c r="B367" s="75" t="s">
        <v>102</v>
      </c>
      <c r="C367" s="281"/>
      <c r="D367" s="38"/>
      <c r="E367" s="57"/>
      <c r="F367" s="39"/>
      <c r="G367" s="10"/>
    </row>
    <row r="368" spans="1:7" ht="16.5" customHeight="1" thickBot="1">
      <c r="A368" s="6"/>
      <c r="B368" s="75" t="s">
        <v>103</v>
      </c>
      <c r="C368" s="281"/>
      <c r="D368" s="38"/>
      <c r="E368" s="57"/>
      <c r="F368" s="39"/>
      <c r="G368" s="10"/>
    </row>
    <row r="369" spans="1:7" ht="16.5" customHeight="1" thickBot="1">
      <c r="A369" s="6"/>
      <c r="B369" s="75" t="s">
        <v>104</v>
      </c>
      <c r="C369" s="281"/>
      <c r="D369" s="38"/>
      <c r="E369" s="57"/>
      <c r="F369" s="39"/>
      <c r="G369" s="10"/>
    </row>
    <row r="370" spans="1:7" ht="16.5" customHeight="1" thickBot="1">
      <c r="A370" s="6"/>
      <c r="B370" s="75" t="s">
        <v>105</v>
      </c>
      <c r="C370" s="281"/>
      <c r="D370" s="38"/>
      <c r="E370" s="57"/>
      <c r="F370" s="39"/>
      <c r="G370" s="10"/>
    </row>
    <row r="371" spans="1:7" ht="16.5" customHeight="1" thickBot="1">
      <c r="A371" s="6"/>
      <c r="B371" s="75" t="s">
        <v>106</v>
      </c>
      <c r="C371" s="281"/>
      <c r="D371" s="38"/>
      <c r="E371" s="57"/>
      <c r="F371" s="39"/>
      <c r="G371" s="10"/>
    </row>
    <row r="372" spans="1:7" ht="16.5" customHeight="1" thickBot="1">
      <c r="A372" s="6"/>
      <c r="B372" s="75" t="s">
        <v>107</v>
      </c>
      <c r="C372" s="281"/>
      <c r="D372" s="38"/>
      <c r="E372" s="57"/>
      <c r="F372" s="39"/>
      <c r="G372" s="10"/>
    </row>
    <row r="373" spans="1:7" ht="16.5" customHeight="1" thickBot="1">
      <c r="A373" s="6"/>
      <c r="B373" s="75" t="s">
        <v>108</v>
      </c>
      <c r="C373" s="281"/>
      <c r="D373" s="38"/>
      <c r="E373" s="57"/>
      <c r="F373" s="39"/>
      <c r="G373" s="10"/>
    </row>
    <row r="374" spans="1:7" ht="16.5" customHeight="1" thickBot="1">
      <c r="A374" s="6"/>
      <c r="B374" s="75" t="s">
        <v>109</v>
      </c>
      <c r="C374" s="281"/>
      <c r="D374" s="38"/>
      <c r="E374" s="57"/>
      <c r="F374" s="39"/>
      <c r="G374" s="10"/>
    </row>
    <row r="375" spans="1:7" ht="16.5" customHeight="1" thickBot="1">
      <c r="A375" s="6"/>
      <c r="B375" s="75" t="s">
        <v>110</v>
      </c>
      <c r="C375" s="281"/>
      <c r="D375" s="38"/>
      <c r="E375" s="57"/>
      <c r="F375" s="39"/>
      <c r="G375" s="10"/>
    </row>
    <row r="376" spans="1:7" ht="16.5" customHeight="1" thickBot="1">
      <c r="A376" s="6"/>
      <c r="B376" s="75" t="s">
        <v>111</v>
      </c>
      <c r="C376" s="281"/>
      <c r="D376" s="38"/>
      <c r="E376" s="57"/>
      <c r="F376" s="39"/>
      <c r="G376" s="10"/>
    </row>
    <row r="377" spans="1:7" ht="16.5" customHeight="1" thickBot="1">
      <c r="A377" s="6"/>
      <c r="B377" s="268"/>
      <c r="C377" s="245"/>
      <c r="D377" s="238"/>
      <c r="E377" s="8"/>
      <c r="F377" s="39"/>
      <c r="G377" s="10"/>
    </row>
    <row r="378" spans="1:7" ht="17.25" customHeight="1" thickBot="1" thickTop="1">
      <c r="A378" s="6"/>
      <c r="B378" s="270"/>
      <c r="C378" s="64" t="s">
        <v>227</v>
      </c>
      <c r="D378" s="41">
        <f>SUM(D353:D356)</f>
        <v>0</v>
      </c>
      <c r="E378" s="8"/>
      <c r="F378" s="39"/>
      <c r="G378" s="10"/>
    </row>
    <row r="379" spans="1:7" ht="14.25" customHeight="1" thickBot="1" thickTop="1">
      <c r="A379" s="6"/>
      <c r="B379" s="266"/>
      <c r="C379" s="254"/>
      <c r="D379" s="255"/>
      <c r="E379" s="60"/>
      <c r="F379" s="62"/>
      <c r="G379" s="10"/>
    </row>
    <row r="380" spans="1:7" ht="14.25" customHeight="1" thickBot="1" thickTop="1">
      <c r="A380" s="6"/>
      <c r="B380" s="236"/>
      <c r="C380" s="237"/>
      <c r="D380" s="238"/>
      <c r="E380" s="8"/>
      <c r="F380" s="8"/>
      <c r="G380" s="10"/>
    </row>
    <row r="381" spans="1:7" ht="13.5" customHeight="1" thickTop="1">
      <c r="A381" s="6"/>
      <c r="B381" s="32"/>
      <c r="C381" s="260"/>
      <c r="D381" s="33"/>
      <c r="E381" s="33"/>
      <c r="F381" s="35"/>
      <c r="G381" s="10"/>
    </row>
    <row r="382" spans="1:7" ht="15.75" customHeight="1">
      <c r="A382" s="6"/>
      <c r="B382" s="267"/>
      <c r="C382" s="237"/>
      <c r="D382" s="79" t="s">
        <v>233</v>
      </c>
      <c r="E382" s="8"/>
      <c r="F382" s="39"/>
      <c r="G382" s="10"/>
    </row>
    <row r="383" spans="1:7" ht="15.75" customHeight="1">
      <c r="A383" s="6"/>
      <c r="B383" s="267"/>
      <c r="C383" s="237"/>
      <c r="D383" s="262" t="str">
        <f>Year</f>
        <v>2002</v>
      </c>
      <c r="E383" s="8"/>
      <c r="F383" s="39"/>
      <c r="G383" s="10"/>
    </row>
    <row r="384" spans="1:7" ht="16.5" customHeight="1" thickBot="1">
      <c r="A384" s="6"/>
      <c r="B384" s="268"/>
      <c r="C384" s="64" t="s">
        <v>213</v>
      </c>
      <c r="D384" s="242" t="s">
        <v>151</v>
      </c>
      <c r="E384" s="8"/>
      <c r="F384" s="39"/>
      <c r="G384" s="10"/>
    </row>
    <row r="385" spans="1:7" ht="16.5" customHeight="1" thickBot="1">
      <c r="A385" s="6"/>
      <c r="B385" s="270"/>
      <c r="C385" s="68" t="s">
        <v>25</v>
      </c>
      <c r="D385" s="38"/>
      <c r="E385" s="8"/>
      <c r="F385" s="39"/>
      <c r="G385" s="10"/>
    </row>
    <row r="386" spans="1:7" ht="16.5" customHeight="1" thickBot="1">
      <c r="A386" s="6"/>
      <c r="B386" s="270"/>
      <c r="C386" s="68" t="s">
        <v>231</v>
      </c>
      <c r="D386" s="38"/>
      <c r="E386" s="8"/>
      <c r="F386" s="39"/>
      <c r="G386" s="10"/>
    </row>
    <row r="387" spans="1:7" ht="16.5" customHeight="1" thickBot="1">
      <c r="A387" s="6"/>
      <c r="B387" s="270"/>
      <c r="C387" s="68" t="s">
        <v>215</v>
      </c>
      <c r="D387" s="38"/>
      <c r="E387" s="8"/>
      <c r="F387" s="39"/>
      <c r="G387" s="10"/>
    </row>
    <row r="388" spans="1:7" ht="16.5" customHeight="1" thickBot="1">
      <c r="A388" s="6"/>
      <c r="B388" s="270"/>
      <c r="C388" s="68" t="s">
        <v>216</v>
      </c>
      <c r="D388" s="38"/>
      <c r="E388" s="8"/>
      <c r="F388" s="39"/>
      <c r="G388" s="10"/>
    </row>
    <row r="389" spans="1:7" ht="16.5" customHeight="1" thickBot="1">
      <c r="A389" s="6"/>
      <c r="B389" s="270"/>
      <c r="C389" s="68" t="s">
        <v>217</v>
      </c>
      <c r="D389" s="38"/>
      <c r="E389" s="8"/>
      <c r="F389" s="39"/>
      <c r="G389" s="10"/>
    </row>
    <row r="390" spans="1:7" ht="17.25" customHeight="1" thickBot="1" thickTop="1">
      <c r="A390" s="6"/>
      <c r="B390" s="270"/>
      <c r="C390" s="154" t="s">
        <v>219</v>
      </c>
      <c r="D390" s="41">
        <f>SUM(D391:D410)</f>
        <v>0</v>
      </c>
      <c r="E390" s="72" t="s">
        <v>122</v>
      </c>
      <c r="F390" s="39"/>
      <c r="G390" s="10"/>
    </row>
    <row r="391" spans="1:7" ht="17.25" customHeight="1" thickBot="1" thickTop="1">
      <c r="A391" s="6"/>
      <c r="B391" s="75" t="s">
        <v>92</v>
      </c>
      <c r="C391" s="14"/>
      <c r="D391" s="38"/>
      <c r="E391" s="14"/>
      <c r="F391" s="39"/>
      <c r="G391" s="10"/>
    </row>
    <row r="392" spans="1:7" ht="17.25" customHeight="1" thickBot="1">
      <c r="A392" s="6"/>
      <c r="B392" s="75" t="s">
        <v>93</v>
      </c>
      <c r="C392" s="14"/>
      <c r="D392" s="38"/>
      <c r="E392" s="14"/>
      <c r="F392" s="39"/>
      <c r="G392" s="10"/>
    </row>
    <row r="393" spans="1:7" ht="17.25" customHeight="1" thickBot="1">
      <c r="A393" s="6"/>
      <c r="B393" s="75" t="s">
        <v>94</v>
      </c>
      <c r="C393" s="14"/>
      <c r="D393" s="38"/>
      <c r="E393" s="14"/>
      <c r="F393" s="39"/>
      <c r="G393" s="10"/>
    </row>
    <row r="394" spans="1:7" ht="17.25" customHeight="1" thickBot="1">
      <c r="A394" s="6"/>
      <c r="B394" s="75" t="s">
        <v>95</v>
      </c>
      <c r="C394" s="14"/>
      <c r="D394" s="38"/>
      <c r="E394" s="14"/>
      <c r="F394" s="39"/>
      <c r="G394" s="10"/>
    </row>
    <row r="395" spans="1:7" ht="17.25" customHeight="1" thickBot="1">
      <c r="A395" s="6"/>
      <c r="B395" s="75" t="s">
        <v>96</v>
      </c>
      <c r="C395" s="14"/>
      <c r="D395" s="38"/>
      <c r="E395" s="14"/>
      <c r="F395" s="39"/>
      <c r="G395" s="10"/>
    </row>
    <row r="396" spans="1:7" ht="17.25" customHeight="1" thickBot="1">
      <c r="A396" s="6"/>
      <c r="B396" s="75" t="s">
        <v>97</v>
      </c>
      <c r="C396" s="14"/>
      <c r="D396" s="38"/>
      <c r="E396" s="14"/>
      <c r="F396" s="39"/>
      <c r="G396" s="10"/>
    </row>
    <row r="397" spans="1:7" ht="17.25" customHeight="1" thickBot="1">
      <c r="A397" s="6"/>
      <c r="B397" s="75" t="s">
        <v>98</v>
      </c>
      <c r="C397" s="14"/>
      <c r="D397" s="38"/>
      <c r="E397" s="14"/>
      <c r="F397" s="39"/>
      <c r="G397" s="10"/>
    </row>
    <row r="398" spans="1:7" ht="17.25" customHeight="1" thickBot="1">
      <c r="A398" s="6"/>
      <c r="B398" s="75" t="s">
        <v>99</v>
      </c>
      <c r="C398" s="14"/>
      <c r="D398" s="38"/>
      <c r="E398" s="14"/>
      <c r="F398" s="39"/>
      <c r="G398" s="10"/>
    </row>
    <row r="399" spans="1:7" ht="17.25" customHeight="1" thickBot="1">
      <c r="A399" s="6"/>
      <c r="B399" s="75" t="s">
        <v>100</v>
      </c>
      <c r="C399" s="14"/>
      <c r="D399" s="38"/>
      <c r="E399" s="14"/>
      <c r="F399" s="39"/>
      <c r="G399" s="10"/>
    </row>
    <row r="400" spans="1:7" ht="17.25" customHeight="1" thickBot="1">
      <c r="A400" s="6"/>
      <c r="B400" s="75" t="s">
        <v>101</v>
      </c>
      <c r="C400" s="14"/>
      <c r="D400" s="38"/>
      <c r="E400" s="14"/>
      <c r="F400" s="39"/>
      <c r="G400" s="10"/>
    </row>
    <row r="401" spans="1:7" ht="17.25" customHeight="1" thickBot="1">
      <c r="A401" s="6"/>
      <c r="B401" s="75" t="s">
        <v>102</v>
      </c>
      <c r="C401" s="14"/>
      <c r="D401" s="38"/>
      <c r="E401" s="14"/>
      <c r="F401" s="39"/>
      <c r="G401" s="10"/>
    </row>
    <row r="402" spans="1:7" ht="17.25" customHeight="1" thickBot="1">
      <c r="A402" s="6"/>
      <c r="B402" s="75" t="s">
        <v>103</v>
      </c>
      <c r="C402" s="14"/>
      <c r="D402" s="38"/>
      <c r="E402" s="14"/>
      <c r="F402" s="39"/>
      <c r="G402" s="10"/>
    </row>
    <row r="403" spans="1:7" ht="17.25" customHeight="1" thickBot="1">
      <c r="A403" s="6"/>
      <c r="B403" s="75" t="s">
        <v>104</v>
      </c>
      <c r="C403" s="14"/>
      <c r="D403" s="38"/>
      <c r="E403" s="14"/>
      <c r="F403" s="39"/>
      <c r="G403" s="10"/>
    </row>
    <row r="404" spans="1:7" ht="17.25" customHeight="1" thickBot="1">
      <c r="A404" s="6"/>
      <c r="B404" s="75" t="s">
        <v>105</v>
      </c>
      <c r="C404" s="14"/>
      <c r="D404" s="38"/>
      <c r="E404" s="14"/>
      <c r="F404" s="39"/>
      <c r="G404" s="10"/>
    </row>
    <row r="405" spans="1:7" ht="17.25" customHeight="1" thickBot="1">
      <c r="A405" s="6"/>
      <c r="B405" s="75" t="s">
        <v>106</v>
      </c>
      <c r="C405" s="14"/>
      <c r="D405" s="38"/>
      <c r="E405" s="14"/>
      <c r="F405" s="39"/>
      <c r="G405" s="10"/>
    </row>
    <row r="406" spans="1:7" ht="17.25" customHeight="1" thickBot="1">
      <c r="A406" s="6"/>
      <c r="B406" s="75" t="s">
        <v>107</v>
      </c>
      <c r="C406" s="14"/>
      <c r="D406" s="38"/>
      <c r="E406" s="14"/>
      <c r="F406" s="39"/>
      <c r="G406" s="10"/>
    </row>
    <row r="407" spans="1:7" ht="17.25" customHeight="1" thickBot="1">
      <c r="A407" s="6"/>
      <c r="B407" s="75" t="s">
        <v>108</v>
      </c>
      <c r="C407" s="14"/>
      <c r="D407" s="38"/>
      <c r="E407" s="14"/>
      <c r="F407" s="39"/>
      <c r="G407" s="10"/>
    </row>
    <row r="408" spans="1:7" ht="17.25" customHeight="1" thickBot="1">
      <c r="A408" s="6"/>
      <c r="B408" s="75" t="s">
        <v>109</v>
      </c>
      <c r="C408" s="14"/>
      <c r="D408" s="38"/>
      <c r="E408" s="14"/>
      <c r="F408" s="39"/>
      <c r="G408" s="10"/>
    </row>
    <row r="409" spans="1:7" ht="17.25" customHeight="1" thickBot="1">
      <c r="A409" s="6"/>
      <c r="B409" s="75" t="s">
        <v>110</v>
      </c>
      <c r="C409" s="14"/>
      <c r="D409" s="38"/>
      <c r="E409" s="14"/>
      <c r="F409" s="39"/>
      <c r="G409" s="10"/>
    </row>
    <row r="410" spans="1:7" ht="17.25" customHeight="1" thickBot="1">
      <c r="A410" s="6"/>
      <c r="B410" s="75" t="s">
        <v>111</v>
      </c>
      <c r="C410" s="14"/>
      <c r="D410" s="38"/>
      <c r="E410" s="14"/>
      <c r="F410" s="39"/>
      <c r="G410" s="10"/>
    </row>
    <row r="411" spans="1:7" ht="16.5" customHeight="1" thickBot="1">
      <c r="A411" s="6"/>
      <c r="B411" s="268"/>
      <c r="C411" s="245"/>
      <c r="D411" s="238"/>
      <c r="E411" s="8"/>
      <c r="F411" s="39"/>
      <c r="G411" s="10"/>
    </row>
    <row r="412" spans="1:7" ht="17.25" customHeight="1" thickBot="1" thickTop="1">
      <c r="A412" s="6"/>
      <c r="B412" s="270"/>
      <c r="C412" s="64" t="s">
        <v>220</v>
      </c>
      <c r="D412" s="41">
        <f>SUM(D385:D390)</f>
        <v>0</v>
      </c>
      <c r="E412" s="8"/>
      <c r="F412" s="39"/>
      <c r="G412" s="10"/>
    </row>
    <row r="413" spans="1:7" ht="16.5" customHeight="1" thickTop="1">
      <c r="A413" s="6"/>
      <c r="B413" s="267"/>
      <c r="C413" s="237"/>
      <c r="D413" s="238"/>
      <c r="E413" s="8"/>
      <c r="F413" s="39"/>
      <c r="G413" s="10"/>
    </row>
    <row r="414" spans="1:7" ht="16.5" customHeight="1" thickBot="1">
      <c r="A414" s="6"/>
      <c r="B414" s="268"/>
      <c r="C414" s="64" t="s">
        <v>221</v>
      </c>
      <c r="D414" s="238"/>
      <c r="E414" s="8"/>
      <c r="F414" s="39"/>
      <c r="G414" s="10"/>
    </row>
    <row r="415" spans="1:7" ht="16.5" customHeight="1" thickBot="1">
      <c r="A415" s="6"/>
      <c r="B415" s="270"/>
      <c r="C415" s="68" t="s">
        <v>222</v>
      </c>
      <c r="D415" s="38"/>
      <c r="E415" s="8"/>
      <c r="F415" s="39"/>
      <c r="G415" s="10"/>
    </row>
    <row r="416" spans="1:7" ht="16.5" customHeight="1" thickBot="1">
      <c r="A416" s="6"/>
      <c r="B416" s="270"/>
      <c r="C416" s="67" t="s">
        <v>223</v>
      </c>
      <c r="D416" s="38"/>
      <c r="E416" s="8"/>
      <c r="F416" s="39"/>
      <c r="G416" s="10"/>
    </row>
    <row r="417" spans="1:7" ht="16.5" customHeight="1" thickBot="1">
      <c r="A417" s="6"/>
      <c r="B417" s="270"/>
      <c r="C417" s="68" t="s">
        <v>224</v>
      </c>
      <c r="D417" s="38"/>
      <c r="E417" s="8"/>
      <c r="F417" s="39"/>
      <c r="G417" s="10"/>
    </row>
    <row r="418" spans="1:7" ht="16.5" customHeight="1" thickBot="1">
      <c r="A418" s="6"/>
      <c r="B418" s="270"/>
      <c r="C418" s="68" t="s">
        <v>225</v>
      </c>
      <c r="D418" s="38"/>
      <c r="E418" s="8"/>
      <c r="F418" s="39"/>
      <c r="G418" s="10"/>
    </row>
    <row r="419" spans="1:7" ht="17.25" customHeight="1" thickBot="1" thickTop="1">
      <c r="A419" s="6"/>
      <c r="B419" s="270"/>
      <c r="C419" s="154" t="s">
        <v>226</v>
      </c>
      <c r="D419" s="41">
        <f>SUM(D420:D439)</f>
        <v>0</v>
      </c>
      <c r="E419" s="72" t="s">
        <v>122</v>
      </c>
      <c r="F419" s="39"/>
      <c r="G419" s="10"/>
    </row>
    <row r="420" spans="1:7" ht="17.25" customHeight="1" thickBot="1" thickTop="1">
      <c r="A420" s="6"/>
      <c r="B420" s="75" t="s">
        <v>92</v>
      </c>
      <c r="C420" s="281"/>
      <c r="D420" s="38"/>
      <c r="E420" s="57"/>
      <c r="F420" s="39"/>
      <c r="G420" s="10"/>
    </row>
    <row r="421" spans="1:7" ht="16.5" customHeight="1" thickBot="1">
      <c r="A421" s="6"/>
      <c r="B421" s="75" t="s">
        <v>93</v>
      </c>
      <c r="C421" s="281"/>
      <c r="D421" s="38"/>
      <c r="E421" s="57"/>
      <c r="F421" s="39"/>
      <c r="G421" s="10"/>
    </row>
    <row r="422" spans="1:7" ht="16.5" customHeight="1" thickBot="1">
      <c r="A422" s="6"/>
      <c r="B422" s="75" t="s">
        <v>94</v>
      </c>
      <c r="C422" s="281"/>
      <c r="D422" s="38"/>
      <c r="E422" s="57"/>
      <c r="F422" s="39"/>
      <c r="G422" s="10"/>
    </row>
    <row r="423" spans="1:7" ht="16.5" customHeight="1" thickBot="1">
      <c r="A423" s="6"/>
      <c r="B423" s="75" t="s">
        <v>95</v>
      </c>
      <c r="C423" s="281"/>
      <c r="D423" s="38"/>
      <c r="E423" s="57"/>
      <c r="F423" s="39"/>
      <c r="G423" s="10"/>
    </row>
    <row r="424" spans="1:7" ht="16.5" customHeight="1" thickBot="1">
      <c r="A424" s="6"/>
      <c r="B424" s="75" t="s">
        <v>96</v>
      </c>
      <c r="C424" s="281"/>
      <c r="D424" s="38"/>
      <c r="E424" s="57"/>
      <c r="F424" s="39"/>
      <c r="G424" s="10"/>
    </row>
    <row r="425" spans="1:7" ht="16.5" customHeight="1" thickBot="1">
      <c r="A425" s="6"/>
      <c r="B425" s="75" t="s">
        <v>97</v>
      </c>
      <c r="C425" s="281"/>
      <c r="D425" s="38"/>
      <c r="E425" s="57"/>
      <c r="F425" s="39"/>
      <c r="G425" s="10"/>
    </row>
    <row r="426" spans="1:7" ht="16.5" customHeight="1" thickBot="1">
      <c r="A426" s="6"/>
      <c r="B426" s="75" t="s">
        <v>98</v>
      </c>
      <c r="C426" s="281"/>
      <c r="D426" s="38"/>
      <c r="E426" s="57"/>
      <c r="F426" s="39"/>
      <c r="G426" s="10"/>
    </row>
    <row r="427" spans="1:7" ht="16.5" customHeight="1" thickBot="1">
      <c r="A427" s="6"/>
      <c r="B427" s="75" t="s">
        <v>99</v>
      </c>
      <c r="C427" s="281"/>
      <c r="D427" s="38"/>
      <c r="E427" s="57"/>
      <c r="F427" s="39"/>
      <c r="G427" s="10"/>
    </row>
    <row r="428" spans="1:7" ht="16.5" customHeight="1" thickBot="1">
      <c r="A428" s="6"/>
      <c r="B428" s="75" t="s">
        <v>100</v>
      </c>
      <c r="C428" s="281"/>
      <c r="D428" s="38"/>
      <c r="E428" s="57"/>
      <c r="F428" s="39"/>
      <c r="G428" s="10"/>
    </row>
    <row r="429" spans="1:7" ht="16.5" customHeight="1" thickBot="1">
      <c r="A429" s="6"/>
      <c r="B429" s="75" t="s">
        <v>101</v>
      </c>
      <c r="C429" s="281"/>
      <c r="D429" s="38"/>
      <c r="E429" s="57"/>
      <c r="F429" s="39"/>
      <c r="G429" s="10"/>
    </row>
    <row r="430" spans="1:7" ht="16.5" customHeight="1" thickBot="1">
      <c r="A430" s="6"/>
      <c r="B430" s="75" t="s">
        <v>102</v>
      </c>
      <c r="C430" s="281"/>
      <c r="D430" s="38"/>
      <c r="E430" s="57"/>
      <c r="F430" s="39"/>
      <c r="G430" s="10"/>
    </row>
    <row r="431" spans="1:7" ht="16.5" customHeight="1" thickBot="1">
      <c r="A431" s="6"/>
      <c r="B431" s="75" t="s">
        <v>103</v>
      </c>
      <c r="C431" s="281"/>
      <c r="D431" s="38"/>
      <c r="E431" s="57"/>
      <c r="F431" s="39"/>
      <c r="G431" s="10"/>
    </row>
    <row r="432" spans="1:7" ht="16.5" customHeight="1" thickBot="1">
      <c r="A432" s="6"/>
      <c r="B432" s="75" t="s">
        <v>104</v>
      </c>
      <c r="C432" s="281"/>
      <c r="D432" s="38"/>
      <c r="E432" s="57"/>
      <c r="F432" s="39"/>
      <c r="G432" s="10"/>
    </row>
    <row r="433" spans="1:7" ht="16.5" customHeight="1" thickBot="1">
      <c r="A433" s="6"/>
      <c r="B433" s="75" t="s">
        <v>105</v>
      </c>
      <c r="C433" s="281"/>
      <c r="D433" s="38"/>
      <c r="E433" s="57"/>
      <c r="F433" s="39"/>
      <c r="G433" s="10"/>
    </row>
    <row r="434" spans="1:7" ht="16.5" customHeight="1" thickBot="1">
      <c r="A434" s="6"/>
      <c r="B434" s="75" t="s">
        <v>106</v>
      </c>
      <c r="C434" s="281"/>
      <c r="D434" s="38"/>
      <c r="E434" s="57"/>
      <c r="F434" s="39"/>
      <c r="G434" s="10"/>
    </row>
    <row r="435" spans="1:7" ht="16.5" customHeight="1" thickBot="1">
      <c r="A435" s="6"/>
      <c r="B435" s="75" t="s">
        <v>107</v>
      </c>
      <c r="C435" s="281"/>
      <c r="D435" s="38"/>
      <c r="E435" s="57"/>
      <c r="F435" s="39"/>
      <c r="G435" s="10"/>
    </row>
    <row r="436" spans="1:7" ht="16.5" customHeight="1" thickBot="1">
      <c r="A436" s="6"/>
      <c r="B436" s="75" t="s">
        <v>108</v>
      </c>
      <c r="C436" s="281"/>
      <c r="D436" s="38"/>
      <c r="E436" s="57"/>
      <c r="F436" s="39"/>
      <c r="G436" s="10"/>
    </row>
    <row r="437" spans="1:7" ht="16.5" customHeight="1" thickBot="1">
      <c r="A437" s="6"/>
      <c r="B437" s="75" t="s">
        <v>109</v>
      </c>
      <c r="C437" s="281"/>
      <c r="D437" s="38"/>
      <c r="E437" s="57"/>
      <c r="F437" s="39"/>
      <c r="G437" s="10"/>
    </row>
    <row r="438" spans="1:7" ht="16.5" customHeight="1" thickBot="1">
      <c r="A438" s="6"/>
      <c r="B438" s="75" t="s">
        <v>110</v>
      </c>
      <c r="C438" s="281"/>
      <c r="D438" s="38"/>
      <c r="E438" s="57"/>
      <c r="F438" s="39"/>
      <c r="G438" s="10"/>
    </row>
    <row r="439" spans="1:7" ht="16.5" customHeight="1" thickBot="1">
      <c r="A439" s="6"/>
      <c r="B439" s="75" t="s">
        <v>111</v>
      </c>
      <c r="C439" s="281"/>
      <c r="D439" s="38"/>
      <c r="E439" s="57"/>
      <c r="F439" s="39"/>
      <c r="G439" s="10"/>
    </row>
    <row r="440" spans="1:7" ht="16.5" customHeight="1" thickBot="1">
      <c r="A440" s="6"/>
      <c r="B440" s="268"/>
      <c r="C440" s="245"/>
      <c r="D440" s="238"/>
      <c r="E440" s="8"/>
      <c r="F440" s="39"/>
      <c r="G440" s="10"/>
    </row>
    <row r="441" spans="1:7" ht="17.25" customHeight="1" thickBot="1" thickTop="1">
      <c r="A441" s="6"/>
      <c r="B441" s="270"/>
      <c r="C441" s="64" t="s">
        <v>227</v>
      </c>
      <c r="D441" s="41">
        <f>SUM(D415:D419)</f>
        <v>0</v>
      </c>
      <c r="E441" s="8"/>
      <c r="F441" s="39"/>
      <c r="G441" s="10"/>
    </row>
    <row r="442" spans="1:7" ht="14.25" customHeight="1" thickBot="1" thickTop="1">
      <c r="A442" s="6"/>
      <c r="B442" s="266"/>
      <c r="C442" s="254"/>
      <c r="D442" s="255"/>
      <c r="E442" s="60"/>
      <c r="F442" s="62"/>
      <c r="G442" s="10"/>
    </row>
    <row r="443" spans="1:7" ht="14.25" customHeight="1" thickBot="1" thickTop="1">
      <c r="A443" s="6"/>
      <c r="B443" s="236"/>
      <c r="C443" s="237"/>
      <c r="D443" s="238"/>
      <c r="E443" s="8"/>
      <c r="F443" s="8"/>
      <c r="G443" s="10"/>
    </row>
    <row r="444" spans="1:7" ht="17.25" customHeight="1" thickBot="1" thickTop="1">
      <c r="A444" s="6"/>
      <c r="B444" s="236"/>
      <c r="C444" s="140" t="s">
        <v>41</v>
      </c>
      <c r="D444" s="238"/>
      <c r="E444" s="8"/>
      <c r="F444" s="8"/>
      <c r="G444" s="10"/>
    </row>
    <row r="445" spans="1:7" ht="16.5" customHeight="1" thickBot="1">
      <c r="A445" s="6"/>
      <c r="B445" s="64" t="s">
        <v>42</v>
      </c>
      <c r="C445" s="158"/>
      <c r="D445" s="238"/>
      <c r="E445" s="8"/>
      <c r="F445" s="8"/>
      <c r="G445" s="10"/>
    </row>
    <row r="446" spans="1:7" ht="16.5" customHeight="1" thickBot="1">
      <c r="A446" s="6"/>
      <c r="B446" s="64" t="s">
        <v>43</v>
      </c>
      <c r="C446" s="158"/>
      <c r="D446" s="238"/>
      <c r="E446" s="8"/>
      <c r="F446" s="8"/>
      <c r="G446" s="10"/>
    </row>
    <row r="447" spans="1:7" ht="16.5" customHeight="1" thickBot="1">
      <c r="A447" s="6"/>
      <c r="B447" s="64" t="s">
        <v>44</v>
      </c>
      <c r="C447" s="158"/>
      <c r="D447" s="238"/>
      <c r="E447" s="8"/>
      <c r="F447" s="8"/>
      <c r="G447" s="10"/>
    </row>
    <row r="448" spans="1:7" ht="16.5" customHeight="1" thickBot="1">
      <c r="A448" s="6"/>
      <c r="B448" s="64" t="s">
        <v>45</v>
      </c>
      <c r="C448" s="158"/>
      <c r="D448" s="238"/>
      <c r="E448" s="8"/>
      <c r="F448" s="8"/>
      <c r="G448" s="10"/>
    </row>
    <row r="449" spans="1:7" ht="16.5" customHeight="1" thickBot="1">
      <c r="A449" s="6"/>
      <c r="B449" s="64" t="s">
        <v>46</v>
      </c>
      <c r="C449" s="158"/>
      <c r="D449" s="238"/>
      <c r="E449" s="8"/>
      <c r="F449" s="8"/>
      <c r="G449" s="10"/>
    </row>
    <row r="450" spans="1:7" ht="16.5" customHeight="1" thickBot="1">
      <c r="A450" s="6"/>
      <c r="B450" s="64" t="s">
        <v>47</v>
      </c>
      <c r="C450" s="158"/>
      <c r="D450" s="238"/>
      <c r="E450" s="8"/>
      <c r="F450" s="8"/>
      <c r="G450" s="10"/>
    </row>
    <row r="451" spans="1:7" ht="16.5" customHeight="1" thickBot="1">
      <c r="A451" s="6"/>
      <c r="B451" s="64" t="s">
        <v>48</v>
      </c>
      <c r="C451" s="158"/>
      <c r="D451" s="238"/>
      <c r="E451" s="8"/>
      <c r="F451" s="8"/>
      <c r="G451" s="10"/>
    </row>
    <row r="452" spans="1:7" ht="16.5" customHeight="1" thickBot="1">
      <c r="A452" s="6"/>
      <c r="B452" s="64" t="s">
        <v>49</v>
      </c>
      <c r="C452" s="158"/>
      <c r="D452" s="238"/>
      <c r="E452" s="8"/>
      <c r="F452" s="8"/>
      <c r="G452" s="10"/>
    </row>
    <row r="453" spans="1:7" ht="16.5" customHeight="1" thickBot="1">
      <c r="A453" s="6"/>
      <c r="B453" s="64" t="s">
        <v>50</v>
      </c>
      <c r="C453" s="158"/>
      <c r="D453" s="238"/>
      <c r="E453" s="8"/>
      <c r="F453" s="8"/>
      <c r="G453" s="10"/>
    </row>
    <row r="454" spans="1:7" ht="16.5" customHeight="1" thickBot="1">
      <c r="A454" s="6"/>
      <c r="B454" s="64" t="s">
        <v>51</v>
      </c>
      <c r="C454" s="158"/>
      <c r="D454" s="238"/>
      <c r="E454" s="8"/>
      <c r="F454" s="8"/>
      <c r="G454" s="10"/>
    </row>
    <row r="455" spans="1:7" ht="3.75" customHeight="1" thickBot="1">
      <c r="A455" s="20"/>
      <c r="B455" s="256"/>
      <c r="C455" s="257"/>
      <c r="D455" s="258"/>
      <c r="E455" s="22"/>
      <c r="F455" s="22"/>
      <c r="G455" s="23"/>
    </row>
    <row r="456" ht="13.5" customHeight="1" thickTop="1"/>
  </sheetData>
  <sheetProtection password="DDD8" sheet="1" objects="1" scenarios="1"/>
  <printOptions horizontalCentered="1"/>
  <pageMargins left="0.5" right="0.5" top="0.5" bottom="0.5" header="0.5" footer="0.5"/>
  <pageSetup fitToHeight="14" horizontalDpi="600" verticalDpi="600" orientation="portrait" scale="59" r:id="rId3"/>
  <headerFooter alignWithMargins="0">
    <oddFooter>&amp;RPage &amp;P of &amp;N</oddFooter>
  </headerFooter>
  <rowBreaks count="7" manualBreakCount="7">
    <brk id="69" max="255" man="1"/>
    <brk id="131" max="255" man="1"/>
    <brk id="193" max="255" man="1"/>
    <brk id="255" max="255" man="1"/>
    <brk id="317" max="255" man="1"/>
    <brk id="380" max="255" man="1"/>
    <brk id="442" max="255" man="1"/>
  </rowBreaks>
  <legacyDrawing r:id="rId2"/>
</worksheet>
</file>

<file path=xl/worksheets/sheet12.xml><?xml version="1.0" encoding="utf-8"?>
<worksheet xmlns="http://schemas.openxmlformats.org/spreadsheetml/2006/main" xmlns:r="http://schemas.openxmlformats.org/officeDocument/2006/relationships">
  <dimension ref="A1:F62"/>
  <sheetViews>
    <sheetView zoomScale="75" zoomScaleNormal="75" workbookViewId="0" topLeftCell="A1">
      <selection activeCell="C28" sqref="C28"/>
    </sheetView>
  </sheetViews>
  <sheetFormatPr defaultColWidth="9.140625" defaultRowHeight="12.75"/>
  <cols>
    <col min="1" max="1" width="1.7109375" style="0" customWidth="1"/>
    <col min="2" max="2" width="16.8515625" style="0" customWidth="1"/>
    <col min="3" max="3" width="56.8515625" style="0" customWidth="1"/>
    <col min="4" max="4" width="17.421875" style="0" customWidth="1"/>
    <col min="6" max="6" width="1.7109375" style="0" customWidth="1"/>
  </cols>
  <sheetData>
    <row r="1" spans="1:6" ht="3.75" customHeight="1" thickTop="1">
      <c r="A1" s="2"/>
      <c r="B1" s="4"/>
      <c r="C1" s="4"/>
      <c r="D1" s="4"/>
      <c r="E1" s="4"/>
      <c r="F1" s="5"/>
    </row>
    <row r="2" spans="1:6" ht="18.75" customHeight="1">
      <c r="A2" s="6"/>
      <c r="B2" s="8"/>
      <c r="C2" s="9" t="s">
        <v>234</v>
      </c>
      <c r="D2" s="8"/>
      <c r="E2" s="8"/>
      <c r="F2" s="10"/>
    </row>
    <row r="3" spans="1:6" ht="16.5" customHeight="1" thickBot="1">
      <c r="A3" s="6"/>
      <c r="B3" s="8"/>
      <c r="C3" s="11" t="str">
        <f>"FOR "&amp;YearType&amp;" YEAR "&amp;Year</f>
        <v>FOR CALENDAR YEAR 2002</v>
      </c>
      <c r="D3" s="8"/>
      <c r="E3" s="8"/>
      <c r="F3" s="10"/>
    </row>
    <row r="4" spans="1:6" ht="14.25" customHeight="1" thickBot="1" thickTop="1">
      <c r="A4" s="6"/>
      <c r="B4" s="280" t="s">
        <v>271</v>
      </c>
      <c r="C4" s="30" t="str">
        <f>carrierName</f>
        <v>Carrier Name</v>
      </c>
      <c r="D4" s="8"/>
      <c r="E4" s="8"/>
      <c r="F4" s="10"/>
    </row>
    <row r="5" spans="1:6" ht="14.25" customHeight="1" thickBot="1" thickTop="1">
      <c r="A5" s="6"/>
      <c r="B5" s="280" t="s">
        <v>272</v>
      </c>
      <c r="C5" s="30" t="str">
        <f>FEHBCode</f>
        <v>##</v>
      </c>
      <c r="D5" s="8"/>
      <c r="E5" s="8"/>
      <c r="F5" s="10"/>
    </row>
    <row r="6" spans="1:6" ht="14.25" customHeight="1" thickBot="1" thickTop="1">
      <c r="A6" s="6"/>
      <c r="B6" s="8"/>
      <c r="C6" s="8"/>
      <c r="D6" s="8"/>
      <c r="E6" s="8"/>
      <c r="F6" s="10"/>
    </row>
    <row r="7" spans="1:6" ht="17.25" customHeight="1" thickBot="1" thickTop="1">
      <c r="A7" s="6"/>
      <c r="B7" s="32"/>
      <c r="C7" s="271" t="s">
        <v>23</v>
      </c>
      <c r="D7" s="184" t="str">
        <f>Year</f>
        <v>2002</v>
      </c>
      <c r="E7" s="35"/>
      <c r="F7" s="10"/>
    </row>
    <row r="8" spans="1:6" ht="15.75" customHeight="1">
      <c r="A8" s="6"/>
      <c r="B8" s="36"/>
      <c r="D8" s="242" t="s">
        <v>151</v>
      </c>
      <c r="E8" s="39"/>
      <c r="F8" s="10"/>
    </row>
    <row r="9" spans="1:6" ht="16.5" customHeight="1" thickBot="1">
      <c r="A9" s="6"/>
      <c r="B9" s="36"/>
      <c r="C9" s="72" t="s">
        <v>235</v>
      </c>
      <c r="D9" s="8"/>
      <c r="E9" s="39"/>
      <c r="F9" s="10"/>
    </row>
    <row r="10" spans="1:6" ht="17.25" customHeight="1" thickBot="1" thickTop="1">
      <c r="A10" s="6"/>
      <c r="B10" s="36"/>
      <c r="C10" s="64" t="s">
        <v>236</v>
      </c>
      <c r="D10" s="41">
        <f>'Summary Statement of Operations'!D50</f>
        <v>0</v>
      </c>
      <c r="E10" s="39"/>
      <c r="F10" s="10"/>
    </row>
    <row r="11" spans="1:6" ht="14.25" customHeight="1" thickBot="1" thickTop="1">
      <c r="A11" s="6"/>
      <c r="B11" s="36"/>
      <c r="C11" s="7"/>
      <c r="D11" s="8"/>
      <c r="E11" s="39"/>
      <c r="F11" s="10"/>
    </row>
    <row r="12" spans="1:6" ht="17.25" customHeight="1" thickBot="1" thickTop="1">
      <c r="A12" s="6"/>
      <c r="B12" s="36"/>
      <c r="C12" s="64" t="s">
        <v>237</v>
      </c>
      <c r="D12" s="41">
        <f>D14+D15-D16+D17-D18+D19</f>
        <v>0</v>
      </c>
      <c r="E12" s="39"/>
      <c r="F12" s="10"/>
    </row>
    <row r="13" spans="1:6" ht="17.25" customHeight="1" thickBot="1" thickTop="1">
      <c r="A13" s="6"/>
      <c r="B13" s="36"/>
      <c r="C13" s="64" t="s">
        <v>238</v>
      </c>
      <c r="D13" s="8"/>
      <c r="E13" s="39"/>
      <c r="F13" s="10"/>
    </row>
    <row r="14" spans="1:6" ht="17.25" customHeight="1" thickBot="1" thickTop="1">
      <c r="A14" s="6"/>
      <c r="B14" s="36"/>
      <c r="C14" s="67" t="s">
        <v>239</v>
      </c>
      <c r="D14" s="41">
        <f>'Summary Statement of Operations'!D51</f>
        <v>0</v>
      </c>
      <c r="E14" s="39"/>
      <c r="F14" s="10"/>
    </row>
    <row r="15" spans="1:6" ht="17.25" customHeight="1" thickBot="1" thickTop="1">
      <c r="A15" s="6"/>
      <c r="B15" s="36"/>
      <c r="C15" s="67" t="s">
        <v>186</v>
      </c>
      <c r="D15" s="41">
        <f>'Summary Statement of Operations'!D52</f>
        <v>0</v>
      </c>
      <c r="E15" s="39"/>
      <c r="F15" s="10"/>
    </row>
    <row r="16" spans="1:6" ht="17.25" customHeight="1" thickBot="1" thickTop="1">
      <c r="A16" s="6"/>
      <c r="B16" s="36"/>
      <c r="C16" s="67" t="s">
        <v>187</v>
      </c>
      <c r="D16" s="41">
        <f>'Summary Statement of Operations'!D53</f>
        <v>0</v>
      </c>
      <c r="E16" s="39"/>
      <c r="F16" s="10"/>
    </row>
    <row r="17" spans="1:6" ht="17.25" customHeight="1" thickBot="1" thickTop="1">
      <c r="A17" s="6"/>
      <c r="B17" s="36"/>
      <c r="C17" s="67" t="s">
        <v>112</v>
      </c>
      <c r="D17" s="41">
        <f>'Summary Statement of Operations'!D54</f>
        <v>0</v>
      </c>
      <c r="E17" s="39"/>
      <c r="F17" s="10"/>
    </row>
    <row r="18" spans="1:6" ht="17.25" customHeight="1" thickBot="1" thickTop="1">
      <c r="A18" s="6"/>
      <c r="B18" s="36"/>
      <c r="C18" s="67" t="s">
        <v>30</v>
      </c>
      <c r="D18" s="41">
        <f>'Monthly Cash Flows'!E38</f>
        <v>0</v>
      </c>
      <c r="E18" s="39"/>
      <c r="F18" s="10"/>
    </row>
    <row r="19" spans="1:6" ht="17.25" customHeight="1" thickBot="1" thickTop="1">
      <c r="A19" s="6"/>
      <c r="B19" s="36"/>
      <c r="C19" s="67" t="s">
        <v>240</v>
      </c>
      <c r="D19" s="285">
        <f>'Monthly Cash Flows'!F56-'Monthly Cash Flows'!F38</f>
        <v>0</v>
      </c>
      <c r="E19" s="39"/>
      <c r="F19" s="10"/>
    </row>
    <row r="20" spans="1:6" ht="14.25" customHeight="1" thickBot="1" thickTop="1">
      <c r="A20" s="6"/>
      <c r="B20" s="36"/>
      <c r="C20" s="7"/>
      <c r="D20" s="8"/>
      <c r="E20" s="39"/>
      <c r="F20" s="10"/>
    </row>
    <row r="21" spans="1:6" ht="17.25" customHeight="1" thickBot="1" thickTop="1">
      <c r="A21" s="6"/>
      <c r="B21" s="36"/>
      <c r="C21" s="272" t="s">
        <v>241</v>
      </c>
      <c r="D21" s="41">
        <f>SUM(D23:D28)</f>
        <v>0</v>
      </c>
      <c r="E21" s="39"/>
      <c r="F21" s="10"/>
    </row>
    <row r="22" spans="1:6" ht="14.25" customHeight="1" thickBot="1" thickTop="1">
      <c r="A22" s="6"/>
      <c r="B22" s="36"/>
      <c r="C22" s="7"/>
      <c r="D22" s="8"/>
      <c r="E22" s="39"/>
      <c r="F22" s="10"/>
    </row>
    <row r="23" spans="1:6" ht="17.25" customHeight="1" thickBot="1" thickTop="1">
      <c r="A23" s="6"/>
      <c r="B23" s="36"/>
      <c r="C23" s="68" t="s">
        <v>242</v>
      </c>
      <c r="D23" s="41">
        <f>'Balance Sheet'!D13-'Balance Sheet-Prior Year'!D10</f>
        <v>0</v>
      </c>
      <c r="E23" s="39"/>
      <c r="F23" s="10"/>
    </row>
    <row r="24" spans="1:6" ht="17.25" customHeight="1" thickBot="1" thickTop="1">
      <c r="A24" s="6"/>
      <c r="B24" s="36"/>
      <c r="C24" s="67" t="s">
        <v>215</v>
      </c>
      <c r="D24" s="41">
        <f>'Balance Sheet'!D14-'Balance Sheet-Prior Year'!D11</f>
        <v>0</v>
      </c>
      <c r="E24" s="39"/>
      <c r="F24" s="10"/>
    </row>
    <row r="25" spans="1:6" ht="17.25" customHeight="1" thickBot="1" thickTop="1">
      <c r="A25" s="6"/>
      <c r="B25" s="36"/>
      <c r="C25" s="67" t="s">
        <v>216</v>
      </c>
      <c r="D25" s="41">
        <f>'Balance Sheet'!D15-'Balance Sheet-Prior Year'!D12</f>
        <v>0</v>
      </c>
      <c r="E25" s="39"/>
      <c r="F25" s="10"/>
    </row>
    <row r="26" spans="1:6" ht="17.25" customHeight="1" thickBot="1" thickTop="1">
      <c r="A26" s="6"/>
      <c r="B26" s="36"/>
      <c r="C26" s="68" t="s">
        <v>243</v>
      </c>
      <c r="D26" s="41">
        <f>'Balance Sheet'!D16-'Balance Sheet-Prior Year'!D13</f>
        <v>0</v>
      </c>
      <c r="E26" s="39"/>
      <c r="F26" s="10"/>
    </row>
    <row r="27" spans="1:6" ht="17.25" customHeight="1" thickBot="1" thickTop="1">
      <c r="A27" s="6"/>
      <c r="B27" s="36"/>
      <c r="C27" s="67" t="s">
        <v>244</v>
      </c>
      <c r="D27" s="285">
        <f>'Balance Sheet'!D17-'Balance Sheet-Prior Year'!D14</f>
        <v>0</v>
      </c>
      <c r="E27" s="39"/>
      <c r="F27" s="10"/>
    </row>
    <row r="28" spans="1:6" ht="17.25" customHeight="1" thickBot="1" thickTop="1">
      <c r="A28" s="6"/>
      <c r="B28" s="36"/>
      <c r="C28" s="68" t="s">
        <v>219</v>
      </c>
      <c r="D28" s="41">
        <f>'Balance Sheet'!D18-'Balance Sheet-Prior Year'!D15</f>
        <v>0</v>
      </c>
      <c r="E28" s="39"/>
      <c r="F28" s="10"/>
    </row>
    <row r="29" spans="1:6" ht="14.25" customHeight="1" thickBot="1" thickTop="1">
      <c r="A29" s="6"/>
      <c r="B29" s="36"/>
      <c r="C29" s="7"/>
      <c r="D29" s="8"/>
      <c r="E29" s="39"/>
      <c r="F29" s="10"/>
    </row>
    <row r="30" spans="1:6" ht="17.25" customHeight="1" thickBot="1" thickTop="1">
      <c r="A30" s="6"/>
      <c r="B30" s="36"/>
      <c r="C30" s="272" t="s">
        <v>245</v>
      </c>
      <c r="D30" s="41">
        <f>SUM(D32:D34)</f>
        <v>0</v>
      </c>
      <c r="E30" s="39"/>
      <c r="F30" s="10"/>
    </row>
    <row r="31" spans="1:6" ht="14.25" customHeight="1" thickBot="1" thickTop="1">
      <c r="A31" s="6"/>
      <c r="B31" s="36"/>
      <c r="C31" s="7"/>
      <c r="D31" s="8"/>
      <c r="E31" s="39"/>
      <c r="F31" s="10"/>
    </row>
    <row r="32" spans="1:6" ht="17.25" customHeight="1" thickBot="1" thickTop="1">
      <c r="A32" s="6"/>
      <c r="B32" s="36"/>
      <c r="C32" s="68" t="s">
        <v>246</v>
      </c>
      <c r="D32" s="41">
        <f>'Balance Sheet'!D43-'Balance Sheet-Prior Year'!D41</f>
        <v>0</v>
      </c>
      <c r="E32" s="39"/>
      <c r="F32" s="10"/>
    </row>
    <row r="33" spans="1:6" ht="17.25" customHeight="1" thickBot="1" thickTop="1">
      <c r="A33" s="6"/>
      <c r="B33" s="36"/>
      <c r="C33" s="68" t="s">
        <v>247</v>
      </c>
      <c r="D33" s="41">
        <f>'Balance Sheet'!D44-'Balance Sheet-Prior Year'!D42</f>
        <v>0</v>
      </c>
      <c r="E33" s="39"/>
      <c r="F33" s="10"/>
    </row>
    <row r="34" spans="1:6" ht="17.25" customHeight="1" thickBot="1" thickTop="1">
      <c r="A34" s="6"/>
      <c r="B34" s="36"/>
      <c r="C34" s="68" t="s">
        <v>226</v>
      </c>
      <c r="D34" s="41">
        <f>'Balance Sheet'!D46-'Balance Sheet-Prior Year'!D44</f>
        <v>0</v>
      </c>
      <c r="E34" s="39"/>
      <c r="F34" s="10"/>
    </row>
    <row r="35" spans="1:6" ht="14.25" customHeight="1" thickBot="1" thickTop="1">
      <c r="A35" s="6"/>
      <c r="B35" s="36"/>
      <c r="C35" s="7"/>
      <c r="D35" s="8"/>
      <c r="E35" s="39"/>
      <c r="F35" s="10"/>
    </row>
    <row r="36" spans="1:6" ht="17.25" customHeight="1" thickBot="1" thickTop="1">
      <c r="A36" s="6"/>
      <c r="B36" s="36"/>
      <c r="C36" s="64" t="s">
        <v>248</v>
      </c>
      <c r="D36" s="41">
        <f>D12-D21+D30</f>
        <v>0</v>
      </c>
      <c r="E36" s="39"/>
      <c r="F36" s="10"/>
    </row>
    <row r="37" spans="1:6" ht="14.25" customHeight="1" thickBot="1" thickTop="1">
      <c r="A37" s="6"/>
      <c r="B37" s="36"/>
      <c r="C37" s="7"/>
      <c r="D37" s="8"/>
      <c r="E37" s="39"/>
      <c r="F37" s="10"/>
    </row>
    <row r="38" spans="1:6" ht="17.25" customHeight="1" thickBot="1" thickTop="1">
      <c r="A38" s="6"/>
      <c r="B38" s="36"/>
      <c r="C38" s="69" t="s">
        <v>249</v>
      </c>
      <c r="D38" s="41">
        <f>D10+D36</f>
        <v>0</v>
      </c>
      <c r="E38" s="39"/>
      <c r="F38" s="10"/>
    </row>
    <row r="39" spans="1:6" ht="13.5" customHeight="1" thickTop="1">
      <c r="A39" s="6"/>
      <c r="B39" s="36"/>
      <c r="C39" s="7"/>
      <c r="D39" s="8"/>
      <c r="E39" s="39"/>
      <c r="F39" s="10"/>
    </row>
    <row r="40" spans="1:6" ht="16.5" customHeight="1" thickBot="1">
      <c r="A40" s="6"/>
      <c r="B40" s="36"/>
      <c r="C40" s="64" t="s">
        <v>250</v>
      </c>
      <c r="D40" s="8"/>
      <c r="E40" s="39"/>
      <c r="F40" s="10"/>
    </row>
    <row r="41" spans="1:6" ht="17.25" customHeight="1" thickBot="1" thickTop="1">
      <c r="A41" s="6"/>
      <c r="B41" s="36"/>
      <c r="C41" s="68" t="s">
        <v>251</v>
      </c>
      <c r="D41" s="41">
        <f>'Monthly Cash Flows'!F38</f>
        <v>0</v>
      </c>
      <c r="E41" s="39"/>
      <c r="F41" s="10"/>
    </row>
    <row r="42" spans="1:6" ht="17.25" customHeight="1" thickBot="1" thickTop="1">
      <c r="A42" s="6"/>
      <c r="B42" s="36"/>
      <c r="C42" s="68" t="s">
        <v>252</v>
      </c>
      <c r="D42" s="41">
        <f>'Monthly Cash Flows'!F56</f>
        <v>0</v>
      </c>
      <c r="E42" s="39"/>
      <c r="F42" s="10"/>
    </row>
    <row r="43" spans="1:6" ht="17.25" customHeight="1" thickBot="1" thickTop="1">
      <c r="A43" s="6"/>
      <c r="B43" s="36"/>
      <c r="C43" s="68" t="s">
        <v>30</v>
      </c>
      <c r="D43" s="41">
        <f>'Monthly Cash Flows'!E38</f>
        <v>0</v>
      </c>
      <c r="E43" s="39"/>
      <c r="F43" s="10"/>
    </row>
    <row r="44" spans="1:6" ht="17.25" customHeight="1" thickBot="1" thickTop="1">
      <c r="A44" s="6"/>
      <c r="B44" s="36"/>
      <c r="C44" s="69" t="s">
        <v>253</v>
      </c>
      <c r="D44" s="41">
        <f>D41-D42+D43</f>
        <v>0</v>
      </c>
      <c r="E44" s="39"/>
      <c r="F44" s="10"/>
    </row>
    <row r="45" spans="1:6" ht="13.5" customHeight="1" thickTop="1">
      <c r="A45" s="6"/>
      <c r="B45" s="36"/>
      <c r="C45" s="7"/>
      <c r="D45" s="8"/>
      <c r="E45" s="39"/>
      <c r="F45" s="10"/>
    </row>
    <row r="46" spans="1:6" ht="16.5" customHeight="1" thickBot="1">
      <c r="A46" s="6"/>
      <c r="B46" s="36"/>
      <c r="C46" s="64" t="s">
        <v>254</v>
      </c>
      <c r="D46" s="8"/>
      <c r="E46" s="39"/>
      <c r="F46" s="10"/>
    </row>
    <row r="47" spans="1:6" ht="17.25" customHeight="1" thickBot="1" thickTop="1">
      <c r="A47" s="6"/>
      <c r="B47" s="36"/>
      <c r="C47" s="68" t="s">
        <v>255</v>
      </c>
      <c r="D47" s="41">
        <f>'Monthly Cash Flows'!E9</f>
        <v>0</v>
      </c>
      <c r="E47" s="39"/>
      <c r="F47" s="10"/>
    </row>
    <row r="48" spans="1:6" ht="14.25" customHeight="1" thickBot="1" thickTop="1">
      <c r="A48" s="6"/>
      <c r="B48" s="36"/>
      <c r="C48" s="8"/>
      <c r="D48" s="8"/>
      <c r="E48" s="39"/>
      <c r="F48" s="10"/>
    </row>
    <row r="49" spans="1:6" ht="17.25" customHeight="1" thickBot="1" thickTop="1">
      <c r="A49" s="6"/>
      <c r="B49" s="61"/>
      <c r="C49" s="273" t="s">
        <v>256</v>
      </c>
      <c r="D49" s="59">
        <f>'Monthly Cash Flows'!E22</f>
        <v>0</v>
      </c>
      <c r="E49" s="62"/>
      <c r="F49" s="10"/>
    </row>
    <row r="50" spans="1:6" ht="14.25" customHeight="1" thickBot="1" thickTop="1">
      <c r="A50" s="6"/>
      <c r="B50" s="8"/>
      <c r="C50" s="8"/>
      <c r="D50" s="8"/>
      <c r="E50" s="8"/>
      <c r="F50" s="10"/>
    </row>
    <row r="51" spans="1:6" ht="17.25" customHeight="1" thickBot="1" thickTop="1">
      <c r="A51" s="6"/>
      <c r="B51" s="8"/>
      <c r="C51" s="140" t="s">
        <v>41</v>
      </c>
      <c r="D51" s="8"/>
      <c r="E51" s="8"/>
      <c r="F51" s="10"/>
    </row>
    <row r="52" spans="1:6" ht="16.5" customHeight="1" thickBot="1">
      <c r="A52" s="6"/>
      <c r="B52" s="64" t="s">
        <v>42</v>
      </c>
      <c r="C52" s="158"/>
      <c r="D52" s="8"/>
      <c r="E52" s="8"/>
      <c r="F52" s="10"/>
    </row>
    <row r="53" spans="1:6" ht="16.5" customHeight="1" thickBot="1">
      <c r="A53" s="6"/>
      <c r="B53" s="64" t="s">
        <v>43</v>
      </c>
      <c r="C53" s="158"/>
      <c r="D53" s="8"/>
      <c r="E53" s="8"/>
      <c r="F53" s="10"/>
    </row>
    <row r="54" spans="1:6" ht="16.5" customHeight="1" thickBot="1">
      <c r="A54" s="6"/>
      <c r="B54" s="64" t="s">
        <v>44</v>
      </c>
      <c r="C54" s="158"/>
      <c r="D54" s="8"/>
      <c r="E54" s="8"/>
      <c r="F54" s="10"/>
    </row>
    <row r="55" spans="1:6" ht="16.5" customHeight="1" thickBot="1">
      <c r="A55" s="6"/>
      <c r="B55" s="64" t="s">
        <v>45</v>
      </c>
      <c r="C55" s="158"/>
      <c r="D55" s="8"/>
      <c r="E55" s="8"/>
      <c r="F55" s="10"/>
    </row>
    <row r="56" spans="1:6" ht="16.5" customHeight="1" thickBot="1">
      <c r="A56" s="6"/>
      <c r="B56" s="64" t="s">
        <v>46</v>
      </c>
      <c r="C56" s="158"/>
      <c r="D56" s="8"/>
      <c r="E56" s="8"/>
      <c r="F56" s="10"/>
    </row>
    <row r="57" spans="1:6" ht="16.5" customHeight="1" thickBot="1">
      <c r="A57" s="6"/>
      <c r="B57" s="64" t="s">
        <v>47</v>
      </c>
      <c r="C57" s="158"/>
      <c r="D57" s="8"/>
      <c r="E57" s="8"/>
      <c r="F57" s="10"/>
    </row>
    <row r="58" spans="1:6" ht="16.5" customHeight="1" thickBot="1">
      <c r="A58" s="6"/>
      <c r="B58" s="64" t="s">
        <v>48</v>
      </c>
      <c r="C58" s="158"/>
      <c r="D58" s="8"/>
      <c r="E58" s="8"/>
      <c r="F58" s="10"/>
    </row>
    <row r="59" spans="1:6" ht="16.5" customHeight="1" thickBot="1">
      <c r="A59" s="6"/>
      <c r="B59" s="64" t="s">
        <v>49</v>
      </c>
      <c r="C59" s="158"/>
      <c r="D59" s="8"/>
      <c r="E59" s="8"/>
      <c r="F59" s="10"/>
    </row>
    <row r="60" spans="1:6" ht="16.5" customHeight="1" thickBot="1">
      <c r="A60" s="6"/>
      <c r="B60" s="64" t="s">
        <v>50</v>
      </c>
      <c r="C60" s="158"/>
      <c r="D60" s="8"/>
      <c r="E60" s="8"/>
      <c r="F60" s="10"/>
    </row>
    <row r="61" spans="1:6" ht="16.5" customHeight="1" thickBot="1">
      <c r="A61" s="6"/>
      <c r="B61" s="64" t="s">
        <v>51</v>
      </c>
      <c r="C61" s="158"/>
      <c r="D61" s="8"/>
      <c r="E61" s="8"/>
      <c r="F61" s="10"/>
    </row>
    <row r="62" spans="1:6" ht="3.75" customHeight="1" thickBot="1">
      <c r="A62" s="20"/>
      <c r="B62" s="22"/>
      <c r="C62" s="22"/>
      <c r="D62" s="22"/>
      <c r="E62" s="22"/>
      <c r="F62" s="23"/>
    </row>
    <row r="63" ht="13.5" customHeight="1" thickTop="1"/>
  </sheetData>
  <sheetProtection password="DDD8" sheet="1" objects="1" scenarios="1"/>
  <printOptions horizontalCentered="1"/>
  <pageMargins left="0.5" right="0.5" top="0.5" bottom="0.5" header="0.5" footer="0.5"/>
  <pageSetup fitToHeight="3" horizontalDpi="600" verticalDpi="600" orientation="portrait" scale="91" r:id="rId3"/>
  <headerFooter alignWithMargins="0">
    <oddFooter>&amp;LPage &amp;P of &amp;N</oddFooter>
  </headerFooter>
  <rowBreaks count="1" manualBreakCount="1">
    <brk id="49" max="25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D40"/>
  <sheetViews>
    <sheetView zoomScale="75" zoomScaleNormal="75" workbookViewId="0" topLeftCell="A1">
      <selection activeCell="C8" sqref="C8:C9"/>
    </sheetView>
  </sheetViews>
  <sheetFormatPr defaultColWidth="9.140625" defaultRowHeight="12.75"/>
  <cols>
    <col min="1" max="1" width="1.7109375" style="0" customWidth="1"/>
    <col min="2" max="2" width="14.28125" style="0" customWidth="1"/>
    <col min="3" max="3" width="122.140625" style="0" customWidth="1"/>
    <col min="4" max="4" width="1.7109375" style="0" customWidth="1"/>
  </cols>
  <sheetData>
    <row r="1" spans="1:4" ht="3.75" customHeight="1" thickTop="1">
      <c r="A1" s="2"/>
      <c r="B1" s="4"/>
      <c r="C1" s="4"/>
      <c r="D1" s="5"/>
    </row>
    <row r="2" spans="1:4" ht="18.75" customHeight="1">
      <c r="A2" s="6"/>
      <c r="B2" s="8"/>
      <c r="C2" s="25" t="s">
        <v>257</v>
      </c>
      <c r="D2" s="10"/>
    </row>
    <row r="3" spans="1:4" ht="15.75" customHeight="1">
      <c r="A3" s="6"/>
      <c r="B3" s="8"/>
      <c r="C3" s="11" t="str">
        <f>"FOR THE "&amp;YearType&amp;" YEAR "&amp;Year</f>
        <v>FOR THE CALENDAR YEAR 2002</v>
      </c>
      <c r="D3" s="10"/>
    </row>
    <row r="4" spans="1:4" ht="16.5" customHeight="1" thickBot="1">
      <c r="A4" s="6"/>
      <c r="B4" s="8"/>
      <c r="C4" s="11" t="s">
        <v>23</v>
      </c>
      <c r="D4" s="10"/>
    </row>
    <row r="5" spans="1:4" ht="14.25" customHeight="1" thickBot="1" thickTop="1">
      <c r="A5" s="6"/>
      <c r="B5" s="280" t="s">
        <v>271</v>
      </c>
      <c r="C5" s="30" t="str">
        <f>carrierName</f>
        <v>Carrier Name</v>
      </c>
      <c r="D5" s="10"/>
    </row>
    <row r="6" spans="1:4" ht="14.25" customHeight="1" thickBot="1" thickTop="1">
      <c r="A6" s="6"/>
      <c r="B6" s="280" t="s">
        <v>272</v>
      </c>
      <c r="C6" s="30" t="str">
        <f>FEHBCode</f>
        <v>##</v>
      </c>
      <c r="D6" s="10"/>
    </row>
    <row r="7" spans="1:4" ht="17.25" customHeight="1" thickBot="1" thickTop="1">
      <c r="A7" s="6"/>
      <c r="B7" s="8"/>
      <c r="C7" s="242" t="s">
        <v>41</v>
      </c>
      <c r="D7" s="10"/>
    </row>
    <row r="8" spans="1:4" ht="24" customHeight="1" thickBot="1">
      <c r="A8" s="6"/>
      <c r="B8" s="244" t="s">
        <v>92</v>
      </c>
      <c r="C8" s="278"/>
      <c r="D8" s="10"/>
    </row>
    <row r="9" spans="1:4" ht="24" customHeight="1" thickBot="1">
      <c r="A9" s="6"/>
      <c r="B9" s="244" t="s">
        <v>93</v>
      </c>
      <c r="C9" s="278"/>
      <c r="D9" s="10"/>
    </row>
    <row r="10" spans="1:4" ht="24" customHeight="1" thickBot="1">
      <c r="A10" s="6"/>
      <c r="B10" s="244" t="s">
        <v>94</v>
      </c>
      <c r="C10" s="57"/>
      <c r="D10" s="10"/>
    </row>
    <row r="11" spans="1:4" ht="24" customHeight="1" thickBot="1">
      <c r="A11" s="6"/>
      <c r="B11" s="244" t="s">
        <v>95</v>
      </c>
      <c r="C11" s="57"/>
      <c r="D11" s="10"/>
    </row>
    <row r="12" spans="1:4" ht="24" customHeight="1" thickBot="1">
      <c r="A12" s="6"/>
      <c r="B12" s="244" t="s">
        <v>96</v>
      </c>
      <c r="C12" s="57"/>
      <c r="D12" s="10"/>
    </row>
    <row r="13" spans="1:4" ht="24" customHeight="1" thickBot="1">
      <c r="A13" s="6"/>
      <c r="B13" s="244" t="s">
        <v>97</v>
      </c>
      <c r="C13" s="57"/>
      <c r="D13" s="10"/>
    </row>
    <row r="14" spans="1:4" ht="24" customHeight="1" thickBot="1">
      <c r="A14" s="6"/>
      <c r="B14" s="244" t="s">
        <v>98</v>
      </c>
      <c r="C14" s="57"/>
      <c r="D14" s="10"/>
    </row>
    <row r="15" spans="1:4" ht="24" customHeight="1" thickBot="1">
      <c r="A15" s="6"/>
      <c r="B15" s="244" t="s">
        <v>99</v>
      </c>
      <c r="C15" s="57"/>
      <c r="D15" s="10"/>
    </row>
    <row r="16" spans="1:4" ht="24" customHeight="1" thickBot="1">
      <c r="A16" s="6"/>
      <c r="B16" s="244" t="s">
        <v>100</v>
      </c>
      <c r="C16" s="57"/>
      <c r="D16" s="10"/>
    </row>
    <row r="17" spans="1:4" ht="24" customHeight="1" thickBot="1">
      <c r="A17" s="6"/>
      <c r="B17" s="244" t="s">
        <v>101</v>
      </c>
      <c r="C17" s="57"/>
      <c r="D17" s="10"/>
    </row>
    <row r="18" spans="1:4" ht="24" customHeight="1" thickBot="1">
      <c r="A18" s="6"/>
      <c r="B18" s="244" t="s">
        <v>102</v>
      </c>
      <c r="C18" s="57"/>
      <c r="D18" s="10"/>
    </row>
    <row r="19" spans="1:4" ht="24" customHeight="1" thickBot="1">
      <c r="A19" s="6"/>
      <c r="B19" s="244" t="s">
        <v>103</v>
      </c>
      <c r="C19" s="57"/>
      <c r="D19" s="10"/>
    </row>
    <row r="20" spans="1:4" ht="24" customHeight="1" thickBot="1">
      <c r="A20" s="6"/>
      <c r="B20" s="244" t="s">
        <v>104</v>
      </c>
      <c r="C20" s="57"/>
      <c r="D20" s="10"/>
    </row>
    <row r="21" spans="1:4" ht="24" customHeight="1" thickBot="1">
      <c r="A21" s="6"/>
      <c r="B21" s="244" t="s">
        <v>105</v>
      </c>
      <c r="C21" s="57"/>
      <c r="D21" s="10"/>
    </row>
    <row r="22" spans="1:4" ht="24" customHeight="1" thickBot="1">
      <c r="A22" s="6"/>
      <c r="B22" s="244" t="s">
        <v>106</v>
      </c>
      <c r="C22" s="57"/>
      <c r="D22" s="10"/>
    </row>
    <row r="23" spans="1:4" ht="24" customHeight="1" thickBot="1">
      <c r="A23" s="6"/>
      <c r="B23" s="244" t="s">
        <v>107</v>
      </c>
      <c r="C23" s="57"/>
      <c r="D23" s="10"/>
    </row>
    <row r="24" spans="1:4" ht="24" customHeight="1" thickBot="1">
      <c r="A24" s="6"/>
      <c r="B24" s="244" t="s">
        <v>108</v>
      </c>
      <c r="C24" s="57"/>
      <c r="D24" s="10"/>
    </row>
    <row r="25" spans="1:4" ht="24" customHeight="1" thickBot="1">
      <c r="A25" s="6"/>
      <c r="B25" s="244" t="s">
        <v>109</v>
      </c>
      <c r="C25" s="57"/>
      <c r="D25" s="10"/>
    </row>
    <row r="26" spans="1:4" ht="24" customHeight="1" thickBot="1">
      <c r="A26" s="6"/>
      <c r="B26" s="244" t="s">
        <v>110</v>
      </c>
      <c r="C26" s="57"/>
      <c r="D26" s="10"/>
    </row>
    <row r="27" spans="1:4" ht="24" customHeight="1" thickBot="1">
      <c r="A27" s="6"/>
      <c r="B27" s="244" t="s">
        <v>111</v>
      </c>
      <c r="C27" s="57"/>
      <c r="D27" s="10"/>
    </row>
    <row r="28" spans="1:4" ht="13.5" customHeight="1" thickBot="1">
      <c r="A28" s="6"/>
      <c r="B28" s="8"/>
      <c r="C28" s="8"/>
      <c r="D28" s="10"/>
    </row>
    <row r="29" spans="1:4" ht="17.25" customHeight="1" thickBot="1" thickTop="1">
      <c r="A29" s="6"/>
      <c r="B29" s="8"/>
      <c r="C29" s="140" t="s">
        <v>41</v>
      </c>
      <c r="D29" s="10"/>
    </row>
    <row r="30" spans="1:4" ht="16.5" customHeight="1" thickBot="1">
      <c r="A30" s="6"/>
      <c r="B30" s="64" t="s">
        <v>42</v>
      </c>
      <c r="C30" s="158"/>
      <c r="D30" s="10"/>
    </row>
    <row r="31" spans="1:4" ht="16.5" customHeight="1" thickBot="1">
      <c r="A31" s="6"/>
      <c r="B31" s="64" t="s">
        <v>43</v>
      </c>
      <c r="C31" s="158"/>
      <c r="D31" s="10"/>
    </row>
    <row r="32" spans="1:4" ht="16.5" customHeight="1" thickBot="1">
      <c r="A32" s="6"/>
      <c r="B32" s="64" t="s">
        <v>44</v>
      </c>
      <c r="C32" s="158"/>
      <c r="D32" s="10"/>
    </row>
    <row r="33" spans="1:4" ht="16.5" customHeight="1" thickBot="1">
      <c r="A33" s="6"/>
      <c r="B33" s="64" t="s">
        <v>45</v>
      </c>
      <c r="C33" s="158"/>
      <c r="D33" s="10"/>
    </row>
    <row r="34" spans="1:4" ht="16.5" customHeight="1" thickBot="1">
      <c r="A34" s="6"/>
      <c r="B34" s="64" t="s">
        <v>46</v>
      </c>
      <c r="C34" s="158"/>
      <c r="D34" s="10"/>
    </row>
    <row r="35" spans="1:4" ht="16.5" customHeight="1" thickBot="1">
      <c r="A35" s="6"/>
      <c r="B35" s="64" t="s">
        <v>47</v>
      </c>
      <c r="C35" s="158"/>
      <c r="D35" s="10"/>
    </row>
    <row r="36" spans="1:4" ht="16.5" customHeight="1" thickBot="1">
      <c r="A36" s="6"/>
      <c r="B36" s="64" t="s">
        <v>48</v>
      </c>
      <c r="C36" s="158"/>
      <c r="D36" s="10"/>
    </row>
    <row r="37" spans="1:4" ht="16.5" customHeight="1" thickBot="1">
      <c r="A37" s="6"/>
      <c r="B37" s="64" t="s">
        <v>49</v>
      </c>
      <c r="C37" s="158"/>
      <c r="D37" s="10"/>
    </row>
    <row r="38" spans="1:4" ht="16.5" customHeight="1" thickBot="1">
      <c r="A38" s="6"/>
      <c r="B38" s="64" t="s">
        <v>50</v>
      </c>
      <c r="C38" s="158"/>
      <c r="D38" s="10"/>
    </row>
    <row r="39" spans="1:4" ht="16.5" customHeight="1" thickBot="1">
      <c r="A39" s="6"/>
      <c r="B39" s="64" t="s">
        <v>51</v>
      </c>
      <c r="C39" s="158"/>
      <c r="D39" s="10"/>
    </row>
    <row r="40" spans="1:4" ht="3.75" customHeight="1" thickBot="1">
      <c r="A40" s="20"/>
      <c r="B40" s="22"/>
      <c r="C40" s="22"/>
      <c r="D40" s="23"/>
    </row>
    <row r="41" ht="13.5" customHeight="1" thickTop="1"/>
  </sheetData>
  <sheetProtection password="DDD8" sheet="1" objects="1" scenarios="1"/>
  <printOptions horizontalCentered="1"/>
  <pageMargins left="0.5" right="0.5" top="0.5" bottom="0.5" header="0.5" footer="0.5"/>
  <pageSetup fitToHeight="1" fitToWidth="1" horizontalDpi="600" verticalDpi="600" orientation="portrait" scale="69" r:id="rId1"/>
  <headerFooter alignWithMargins="0">
    <oddFooter>&amp;RPage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26"/>
  <sheetViews>
    <sheetView tabSelected="1" zoomScale="75" zoomScaleNormal="75" workbookViewId="0" topLeftCell="A2">
      <selection activeCell="B8" sqref="B8"/>
    </sheetView>
  </sheetViews>
  <sheetFormatPr defaultColWidth="9.140625" defaultRowHeight="12.75"/>
  <cols>
    <col min="1" max="1" width="1.7109375" style="0" customWidth="1"/>
    <col min="2" max="2" width="15.140625" style="0" customWidth="1"/>
    <col min="3" max="3" width="90.00390625" style="0" customWidth="1"/>
    <col min="5" max="5" width="15.421875" style="0" customWidth="1"/>
    <col min="6" max="6" width="15.7109375" style="0" customWidth="1"/>
    <col min="7" max="7" width="72.7109375" style="0" customWidth="1"/>
    <col min="8" max="8" width="1.7109375" style="0" customWidth="1"/>
    <col min="9" max="9" width="21.140625" style="0" customWidth="1"/>
  </cols>
  <sheetData>
    <row r="1" spans="1:8" ht="3.75" customHeight="1" thickTop="1">
      <c r="A1" s="2"/>
      <c r="B1" s="4"/>
      <c r="C1" s="4"/>
      <c r="D1" s="4"/>
      <c r="E1" s="4"/>
      <c r="F1" s="4"/>
      <c r="G1" s="4"/>
      <c r="H1" s="5"/>
    </row>
    <row r="2" spans="1:8" ht="15.75" customHeight="1">
      <c r="A2" s="6"/>
      <c r="B2" s="7"/>
      <c r="C2" s="79" t="s">
        <v>0</v>
      </c>
      <c r="D2" s="8"/>
      <c r="E2" s="8"/>
      <c r="F2" s="8"/>
      <c r="G2" s="8"/>
      <c r="H2" s="10"/>
    </row>
    <row r="3" spans="1:8" ht="16.5" customHeight="1" thickBot="1">
      <c r="A3" s="6"/>
      <c r="B3" s="7"/>
      <c r="C3" s="11" t="s">
        <v>258</v>
      </c>
      <c r="D3" s="8"/>
      <c r="E3" s="8"/>
      <c r="F3" s="8"/>
      <c r="G3" s="8"/>
      <c r="H3" s="10"/>
    </row>
    <row r="4" spans="1:8" ht="17.25" customHeight="1" thickBot="1" thickTop="1">
      <c r="A4" s="6"/>
      <c r="B4" s="7"/>
      <c r="C4" s="155" t="s">
        <v>23</v>
      </c>
      <c r="D4" s="8"/>
      <c r="E4" s="8"/>
      <c r="F4" s="285">
        <v>20</v>
      </c>
      <c r="G4" s="7" t="s">
        <v>259</v>
      </c>
      <c r="H4" s="10"/>
    </row>
    <row r="5" spans="1:8" ht="14.25" customHeight="1" thickBot="1" thickTop="1">
      <c r="A5" s="6"/>
      <c r="B5" s="280" t="s">
        <v>271</v>
      </c>
      <c r="C5" s="30" t="str">
        <f>carrierName</f>
        <v>Carrier Name</v>
      </c>
      <c r="D5" s="8"/>
      <c r="E5" s="8"/>
      <c r="F5" s="287">
        <v>0.001</v>
      </c>
      <c r="G5" s="7" t="s">
        <v>260</v>
      </c>
      <c r="H5" s="10"/>
    </row>
    <row r="6" spans="1:8" ht="14.25" customHeight="1" thickBot="1" thickTop="1">
      <c r="A6" s="6"/>
      <c r="B6" s="280" t="s">
        <v>272</v>
      </c>
      <c r="C6" s="30" t="str">
        <f>FEHBCode</f>
        <v>##</v>
      </c>
      <c r="D6" s="8"/>
      <c r="E6" s="8"/>
      <c r="F6" s="8"/>
      <c r="G6" s="8"/>
      <c r="H6" s="10"/>
    </row>
    <row r="7" spans="1:8" ht="33" customHeight="1" thickBot="1" thickTop="1">
      <c r="A7" s="6"/>
      <c r="B7" s="7"/>
      <c r="C7" s="8"/>
      <c r="D7" s="242" t="s">
        <v>261</v>
      </c>
      <c r="E7" s="242" t="s">
        <v>262</v>
      </c>
      <c r="F7" s="274" t="s">
        <v>263</v>
      </c>
      <c r="G7" s="79" t="s">
        <v>122</v>
      </c>
      <c r="H7" s="10"/>
    </row>
    <row r="8" spans="1:8" ht="14.25" customHeight="1" thickBot="1" thickTop="1">
      <c r="A8" s="6"/>
      <c r="B8" s="7"/>
      <c r="C8" s="275" t="s">
        <v>264</v>
      </c>
      <c r="D8" s="126" t="e">
        <f aca="true" t="shared" si="0" ref="D8:D13">IF(ABS(E8)&lt;$F$4,IF(ABS(F8)&lt;$F$5,"PASS","FAIL"),"FAIL")</f>
        <v>#DIV/0!</v>
      </c>
      <c r="E8" s="126">
        <f>('Summary Statement of Operations'!D34-'Monthly Cash Flows'!E56)</f>
        <v>0</v>
      </c>
      <c r="F8" s="287" t="e">
        <f>('Summary Statement of Operations'!D34/'Monthly Cash Flows'!E56)-1</f>
        <v>#DIV/0!</v>
      </c>
      <c r="G8" s="57"/>
      <c r="H8" s="10"/>
    </row>
    <row r="9" spans="1:8" ht="14.25" customHeight="1" thickBot="1" thickTop="1">
      <c r="A9" s="6"/>
      <c r="B9" s="7"/>
      <c r="C9" s="275" t="s">
        <v>265</v>
      </c>
      <c r="D9" s="126" t="e">
        <f t="shared" si="0"/>
        <v>#DIV/0!</v>
      </c>
      <c r="E9" s="126">
        <f>('Administrative Expenses'!D46)</f>
        <v>0</v>
      </c>
      <c r="F9" s="287" t="e">
        <f>'Administrative Expenses'!D43/'Administrative Expenses'!D44-1</f>
        <v>#DIV/0!</v>
      </c>
      <c r="G9" s="57"/>
      <c r="H9" s="10"/>
    </row>
    <row r="10" spans="1:8" ht="14.25" customHeight="1" thickBot="1" thickTop="1">
      <c r="A10" s="6"/>
      <c r="B10" s="7"/>
      <c r="C10" s="275" t="s">
        <v>266</v>
      </c>
      <c r="D10" s="126" t="e">
        <f t="shared" si="0"/>
        <v>#DIV/0!</v>
      </c>
      <c r="E10" s="126">
        <f>('Health Benefit Charges Paid'!E26-'Health Benefit Charges Paid'!D82)</f>
        <v>0</v>
      </c>
      <c r="F10" s="287" t="e">
        <f>('Health Benefit Charges Paid'!E26/'Health Benefit Charges Paid'!D82)-1</f>
        <v>#DIV/0!</v>
      </c>
      <c r="G10" s="57"/>
      <c r="H10" s="10"/>
    </row>
    <row r="11" spans="1:8" ht="14.25" customHeight="1" thickBot="1" thickTop="1">
      <c r="A11" s="6"/>
      <c r="B11" s="7"/>
      <c r="C11" s="275" t="s">
        <v>267</v>
      </c>
      <c r="D11" s="126" t="e">
        <f t="shared" si="0"/>
        <v>#DIV/0!</v>
      </c>
      <c r="E11" s="126">
        <f>('Summary Statement of Operations'!D23-'Monthly Cash Flows'!E38)</f>
        <v>0</v>
      </c>
      <c r="F11" s="287" t="e">
        <f>('Summary Statement of Operations'!D23/'Monthly Cash Flows'!E38)-1</f>
        <v>#DIV/0!</v>
      </c>
      <c r="G11" s="57"/>
      <c r="H11" s="10"/>
    </row>
    <row r="12" spans="1:8" ht="14.25" customHeight="1" thickBot="1" thickTop="1">
      <c r="A12" s="6"/>
      <c r="B12" s="7"/>
      <c r="C12" s="275" t="s">
        <v>268</v>
      </c>
      <c r="D12" s="126" t="e">
        <f t="shared" si="0"/>
        <v>#DIV/0!</v>
      </c>
      <c r="E12" s="126">
        <f>('Balance Sheet'!D12-'Monthly Cash Flows'!E22)</f>
        <v>0</v>
      </c>
      <c r="F12" s="287" t="e">
        <f>('Balance Sheet'!D12/'Monthly Cash Flows'!E22)-1</f>
        <v>#DIV/0!</v>
      </c>
      <c r="G12" s="57"/>
      <c r="H12" s="10"/>
    </row>
    <row r="13" spans="1:8" ht="14.25" customHeight="1" thickBot="1" thickTop="1">
      <c r="A13" s="6"/>
      <c r="B13" s="8"/>
      <c r="C13" s="275" t="s">
        <v>269</v>
      </c>
      <c r="D13" s="126" t="e">
        <f t="shared" si="0"/>
        <v>#DIV/0!</v>
      </c>
      <c r="E13" s="126">
        <f>(('Statement of Cash Flows'!D38+'Statement of Cash Flows'!D44+'Statement of Cash Flows'!D47)-'Statement of Cash Flows'!D49)</f>
        <v>0</v>
      </c>
      <c r="F13" s="287" t="e">
        <f>(('Statement of Cash Flows'!D38+'Statement of Cash Flows'!D44+'Statement of Cash Flows'!D47)/'Statement of Cash Flows'!D49)-1</f>
        <v>#DIV/0!</v>
      </c>
      <c r="G13" s="57"/>
      <c r="H13" s="10"/>
    </row>
    <row r="14" spans="1:8" ht="14.25" customHeight="1" thickBot="1" thickTop="1">
      <c r="A14" s="6"/>
      <c r="B14" s="8"/>
      <c r="C14" s="8"/>
      <c r="D14" s="8"/>
      <c r="E14" s="8"/>
      <c r="F14" s="8"/>
      <c r="G14" s="8"/>
      <c r="H14" s="10"/>
    </row>
    <row r="15" spans="1:8" ht="17.25" customHeight="1" thickBot="1" thickTop="1">
      <c r="A15" s="6"/>
      <c r="B15" s="8"/>
      <c r="C15" s="140" t="s">
        <v>41</v>
      </c>
      <c r="D15" s="8"/>
      <c r="E15" s="8"/>
      <c r="F15" s="8"/>
      <c r="G15" s="8"/>
      <c r="H15" s="10"/>
    </row>
    <row r="16" spans="1:8" ht="16.5" customHeight="1" thickBot="1">
      <c r="A16" s="6"/>
      <c r="B16" s="64" t="s">
        <v>42</v>
      </c>
      <c r="C16" s="158"/>
      <c r="D16" s="8"/>
      <c r="E16" s="8"/>
      <c r="F16" s="8"/>
      <c r="G16" s="8"/>
      <c r="H16" s="10"/>
    </row>
    <row r="17" spans="1:8" ht="16.5" customHeight="1" thickBot="1">
      <c r="A17" s="6"/>
      <c r="B17" s="64" t="s">
        <v>43</v>
      </c>
      <c r="C17" s="158"/>
      <c r="D17" s="8"/>
      <c r="E17" s="8"/>
      <c r="F17" s="8"/>
      <c r="G17" s="8"/>
      <c r="H17" s="10"/>
    </row>
    <row r="18" spans="1:8" ht="16.5" customHeight="1" thickBot="1">
      <c r="A18" s="6"/>
      <c r="B18" s="64" t="s">
        <v>44</v>
      </c>
      <c r="C18" s="158"/>
      <c r="D18" s="8"/>
      <c r="E18" s="8"/>
      <c r="F18" s="8"/>
      <c r="G18" s="8"/>
      <c r="H18" s="10"/>
    </row>
    <row r="19" spans="1:8" ht="16.5" customHeight="1" thickBot="1">
      <c r="A19" s="6"/>
      <c r="B19" s="64" t="s">
        <v>45</v>
      </c>
      <c r="C19" s="158"/>
      <c r="D19" s="8"/>
      <c r="E19" s="8"/>
      <c r="F19" s="8"/>
      <c r="G19" s="8"/>
      <c r="H19" s="10"/>
    </row>
    <row r="20" spans="1:8" ht="16.5" customHeight="1" thickBot="1">
      <c r="A20" s="6"/>
      <c r="B20" s="64" t="s">
        <v>46</v>
      </c>
      <c r="C20" s="158"/>
      <c r="D20" s="8"/>
      <c r="E20" s="8"/>
      <c r="F20" s="8"/>
      <c r="G20" s="8"/>
      <c r="H20" s="10"/>
    </row>
    <row r="21" spans="1:8" ht="16.5" customHeight="1" thickBot="1">
      <c r="A21" s="6"/>
      <c r="B21" s="64" t="s">
        <v>47</v>
      </c>
      <c r="C21" s="158"/>
      <c r="D21" s="8"/>
      <c r="E21" s="8"/>
      <c r="F21" s="8"/>
      <c r="G21" s="8"/>
      <c r="H21" s="10"/>
    </row>
    <row r="22" spans="1:8" ht="16.5" customHeight="1" thickBot="1">
      <c r="A22" s="6"/>
      <c r="B22" s="64" t="s">
        <v>48</v>
      </c>
      <c r="C22" s="158"/>
      <c r="D22" s="8"/>
      <c r="E22" s="8"/>
      <c r="F22" s="8"/>
      <c r="G22" s="8"/>
      <c r="H22" s="10"/>
    </row>
    <row r="23" spans="1:8" ht="16.5" customHeight="1" thickBot="1">
      <c r="A23" s="6"/>
      <c r="B23" s="64" t="s">
        <v>49</v>
      </c>
      <c r="C23" s="158"/>
      <c r="D23" s="8"/>
      <c r="E23" s="8"/>
      <c r="F23" s="8"/>
      <c r="G23" s="8"/>
      <c r="H23" s="10"/>
    </row>
    <row r="24" spans="1:8" ht="16.5" customHeight="1" thickBot="1">
      <c r="A24" s="6"/>
      <c r="B24" s="64" t="s">
        <v>50</v>
      </c>
      <c r="C24" s="158"/>
      <c r="D24" s="8"/>
      <c r="E24" s="8"/>
      <c r="F24" s="8"/>
      <c r="G24" s="8"/>
      <c r="H24" s="10"/>
    </row>
    <row r="25" spans="1:8" ht="16.5" customHeight="1" thickBot="1">
      <c r="A25" s="6"/>
      <c r="B25" s="64" t="s">
        <v>51</v>
      </c>
      <c r="C25" s="158"/>
      <c r="D25" s="8"/>
      <c r="E25" s="8"/>
      <c r="F25" s="8"/>
      <c r="G25" s="8"/>
      <c r="H25" s="10"/>
    </row>
    <row r="26" spans="1:8" ht="3.75" customHeight="1" thickBot="1">
      <c r="A26" s="20"/>
      <c r="B26" s="22"/>
      <c r="C26" s="22"/>
      <c r="D26" s="22"/>
      <c r="E26" s="22"/>
      <c r="F26" s="22"/>
      <c r="G26" s="22"/>
      <c r="H26" s="23"/>
    </row>
    <row r="27" ht="13.5" customHeight="1" thickTop="1"/>
  </sheetData>
  <sheetProtection password="DDD8" sheet="1" objects="1" scenarios="1"/>
  <printOptions horizontalCentered="1"/>
  <pageMargins left="0.5" right="0.5" top="0.5" bottom="0.5" header="0.5" footer="0.5"/>
  <pageSetup fitToHeight="1" fitToWidth="1" horizontalDpi="600" verticalDpi="600" orientation="landscape" scale="58" r:id="rId1"/>
  <headerFooter alignWithMargins="0">
    <oddFooter>&amp;RPage &amp;P of &amp;N</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2">
      <selection activeCell="K17" sqref="K17"/>
    </sheetView>
  </sheetViews>
  <sheetFormatPr defaultColWidth="9.140625" defaultRowHeight="12.75"/>
  <cols>
    <col min="1" max="16384" width="9.140625" style="276" customWidth="1"/>
  </cols>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N70"/>
  <sheetViews>
    <sheetView zoomScale="75" zoomScaleNormal="75" workbookViewId="0" topLeftCell="A1">
      <selection activeCell="H6" sqref="H6"/>
    </sheetView>
  </sheetViews>
  <sheetFormatPr defaultColWidth="9.140625" defaultRowHeight="12.75"/>
  <cols>
    <col min="1" max="1" width="1.7109375" style="0" customWidth="1"/>
    <col min="2" max="2" width="5.8515625" style="0" customWidth="1"/>
    <col min="3" max="3" width="21.00390625" style="0" customWidth="1"/>
    <col min="4" max="6" width="15.7109375" style="0" customWidth="1"/>
    <col min="7" max="7" width="17.140625" style="0" customWidth="1"/>
    <col min="8" max="8" width="60.7109375" style="0" customWidth="1"/>
    <col min="9" max="9" width="4.57421875" style="0" customWidth="1"/>
    <col min="10" max="10" width="1.7109375" style="0" customWidth="1"/>
    <col min="11" max="13" width="15.7109375" style="0" customWidth="1"/>
    <col min="14" max="14" width="54.140625" style="0" customWidth="1"/>
    <col min="15" max="15" width="5.421875" style="0" customWidth="1"/>
    <col min="16" max="17" width="15.7109375" style="0" customWidth="1"/>
  </cols>
  <sheetData>
    <row r="1" spans="1:10" ht="1.5" customHeight="1" thickTop="1">
      <c r="A1" s="2"/>
      <c r="B1" s="4"/>
      <c r="C1" s="4"/>
      <c r="D1" s="4"/>
      <c r="E1" s="4"/>
      <c r="F1" s="4"/>
      <c r="G1" s="4"/>
      <c r="H1" s="4"/>
      <c r="I1" s="4"/>
      <c r="J1" s="5"/>
    </row>
    <row r="2" spans="1:10" ht="18.75" customHeight="1">
      <c r="A2" s="6"/>
      <c r="B2" s="8"/>
      <c r="C2" s="8"/>
      <c r="D2" s="8"/>
      <c r="E2" s="9" t="s">
        <v>22</v>
      </c>
      <c r="F2" s="25"/>
      <c r="G2" s="8"/>
      <c r="H2" s="8"/>
      <c r="I2" s="8"/>
      <c r="J2" s="10"/>
    </row>
    <row r="3" spans="1:10" ht="15.75" customHeight="1">
      <c r="A3" s="6"/>
      <c r="B3" s="8"/>
      <c r="C3" s="8"/>
      <c r="D3" s="8"/>
      <c r="E3" s="11" t="str">
        <f>"FOR "&amp;YearType&amp;" YEAR "&amp;Year</f>
        <v>FOR CALENDAR YEAR 2002</v>
      </c>
      <c r="F3" s="11"/>
      <c r="G3" s="8"/>
      <c r="H3" s="8"/>
      <c r="I3" s="8"/>
      <c r="J3" s="10"/>
    </row>
    <row r="4" spans="1:10" ht="16.5" customHeight="1" thickBot="1">
      <c r="A4" s="6"/>
      <c r="B4" s="8"/>
      <c r="C4" s="8"/>
      <c r="D4" s="8"/>
      <c r="E4" s="11" t="s">
        <v>23</v>
      </c>
      <c r="F4" s="8"/>
      <c r="G4" s="8"/>
      <c r="H4" s="8"/>
      <c r="I4" s="8"/>
      <c r="J4" s="10"/>
    </row>
    <row r="5" spans="1:10" s="26" customFormat="1" ht="16.5" customHeight="1" thickBot="1" thickTop="1">
      <c r="A5" s="27"/>
      <c r="B5" s="28"/>
      <c r="C5" s="28"/>
      <c r="D5" s="28"/>
      <c r="E5" s="28"/>
      <c r="F5" s="28"/>
      <c r="G5" s="280" t="s">
        <v>271</v>
      </c>
      <c r="H5" s="286" t="str">
        <f>carrierName</f>
        <v>Carrier Name</v>
      </c>
      <c r="I5" s="28"/>
      <c r="J5" s="31"/>
    </row>
    <row r="6" spans="1:10" s="26" customFormat="1" ht="16.5" customHeight="1" thickBot="1" thickTop="1">
      <c r="A6" s="27"/>
      <c r="B6" s="28"/>
      <c r="C6" s="28"/>
      <c r="D6" s="28"/>
      <c r="E6" s="28"/>
      <c r="F6" s="28"/>
      <c r="G6" s="280" t="s">
        <v>272</v>
      </c>
      <c r="H6" s="286" t="str">
        <f>FEHBCode</f>
        <v>##</v>
      </c>
      <c r="I6" s="28"/>
      <c r="J6" s="31"/>
    </row>
    <row r="7" spans="1:10" s="26" customFormat="1" ht="3.75" customHeight="1" thickBot="1" thickTop="1">
      <c r="A7" s="27"/>
      <c r="B7" s="28"/>
      <c r="C7" s="28"/>
      <c r="D7" s="28"/>
      <c r="E7" s="28"/>
      <c r="F7" s="28"/>
      <c r="G7" s="29"/>
      <c r="H7" s="19"/>
      <c r="I7" s="28"/>
      <c r="J7" s="31"/>
    </row>
    <row r="8" spans="1:10" ht="51" customHeight="1" thickBot="1" thickTop="1">
      <c r="A8" s="6"/>
      <c r="B8" s="32"/>
      <c r="C8" s="33"/>
      <c r="D8" s="34" t="s">
        <v>24</v>
      </c>
      <c r="E8" s="34" t="s">
        <v>25</v>
      </c>
      <c r="F8" s="33"/>
      <c r="G8" s="33"/>
      <c r="H8" s="33"/>
      <c r="I8" s="35"/>
      <c r="J8" s="10"/>
    </row>
    <row r="9" spans="1:10" ht="16.5" customHeight="1" thickBot="1">
      <c r="A9" s="6"/>
      <c r="B9" s="36"/>
      <c r="C9" s="37" t="s">
        <v>26</v>
      </c>
      <c r="D9" s="8"/>
      <c r="E9" s="284"/>
      <c r="F9" s="8"/>
      <c r="G9" s="8"/>
      <c r="H9" s="8"/>
      <c r="I9" s="39"/>
      <c r="J9" s="10"/>
    </row>
    <row r="10" spans="1:10" ht="17.25" customHeight="1" thickBot="1" thickTop="1">
      <c r="A10" s="6"/>
      <c r="B10" s="36"/>
      <c r="C10" s="40">
        <f aca="true" t="shared" si="0" ref="C10:C20">DATE(YEAR(C11),MONTH(C11)-1,1)</f>
        <v>37257</v>
      </c>
      <c r="D10" s="285">
        <f aca="true" t="shared" si="1" ref="D10:D21">SUM(D26:G26)-SUM(D44:G44)</f>
        <v>0</v>
      </c>
      <c r="E10" s="41">
        <f aca="true" t="shared" si="2" ref="E10:E21">E9+D10</f>
        <v>0</v>
      </c>
      <c r="F10" s="8"/>
      <c r="G10" s="8"/>
      <c r="H10" s="8"/>
      <c r="I10" s="39"/>
      <c r="J10" s="10"/>
    </row>
    <row r="11" spans="1:10" ht="17.25" customHeight="1" thickBot="1" thickTop="1">
      <c r="A11" s="6"/>
      <c r="B11" s="36"/>
      <c r="C11" s="40">
        <f t="shared" si="0"/>
        <v>37288</v>
      </c>
      <c r="D11" s="41">
        <f t="shared" si="1"/>
        <v>0</v>
      </c>
      <c r="E11" s="41">
        <f t="shared" si="2"/>
        <v>0</v>
      </c>
      <c r="F11" s="8"/>
      <c r="G11" s="8"/>
      <c r="H11" s="8"/>
      <c r="I11" s="39"/>
      <c r="J11" s="10"/>
    </row>
    <row r="12" spans="1:10" ht="17.25" customHeight="1" thickBot="1" thickTop="1">
      <c r="A12" s="6"/>
      <c r="B12" s="36"/>
      <c r="C12" s="40">
        <f t="shared" si="0"/>
        <v>37316</v>
      </c>
      <c r="D12" s="41">
        <f t="shared" si="1"/>
        <v>0</v>
      </c>
      <c r="E12" s="41">
        <f t="shared" si="2"/>
        <v>0</v>
      </c>
      <c r="F12" s="8"/>
      <c r="G12" s="8"/>
      <c r="H12" s="8"/>
      <c r="I12" s="39"/>
      <c r="J12" s="10"/>
    </row>
    <row r="13" spans="1:10" ht="17.25" customHeight="1" thickBot="1" thickTop="1">
      <c r="A13" s="6"/>
      <c r="B13" s="36"/>
      <c r="C13" s="40">
        <f t="shared" si="0"/>
        <v>37347</v>
      </c>
      <c r="D13" s="41">
        <f t="shared" si="1"/>
        <v>0</v>
      </c>
      <c r="E13" s="41">
        <f t="shared" si="2"/>
        <v>0</v>
      </c>
      <c r="F13" s="8"/>
      <c r="G13" s="8"/>
      <c r="H13" s="8"/>
      <c r="I13" s="39"/>
      <c r="J13" s="10"/>
    </row>
    <row r="14" spans="1:10" ht="17.25" customHeight="1" thickBot="1" thickTop="1">
      <c r="A14" s="6"/>
      <c r="B14" s="36"/>
      <c r="C14" s="40">
        <f t="shared" si="0"/>
        <v>37377</v>
      </c>
      <c r="D14" s="41">
        <f t="shared" si="1"/>
        <v>0</v>
      </c>
      <c r="E14" s="41">
        <f t="shared" si="2"/>
        <v>0</v>
      </c>
      <c r="F14" s="8"/>
      <c r="G14" s="8"/>
      <c r="H14" s="8"/>
      <c r="I14" s="39"/>
      <c r="J14" s="10"/>
    </row>
    <row r="15" spans="1:10" ht="17.25" customHeight="1" thickBot="1" thickTop="1">
      <c r="A15" s="6"/>
      <c r="B15" s="36"/>
      <c r="C15" s="40">
        <f t="shared" si="0"/>
        <v>37408</v>
      </c>
      <c r="D15" s="41">
        <f t="shared" si="1"/>
        <v>0</v>
      </c>
      <c r="E15" s="41">
        <f t="shared" si="2"/>
        <v>0</v>
      </c>
      <c r="F15" s="8"/>
      <c r="G15" s="8"/>
      <c r="H15" s="8"/>
      <c r="I15" s="39"/>
      <c r="J15" s="10"/>
    </row>
    <row r="16" spans="1:10" ht="17.25" customHeight="1" thickBot="1" thickTop="1">
      <c r="A16" s="6"/>
      <c r="B16" s="36"/>
      <c r="C16" s="40">
        <f t="shared" si="0"/>
        <v>37438</v>
      </c>
      <c r="D16" s="41">
        <f t="shared" si="1"/>
        <v>0</v>
      </c>
      <c r="E16" s="41">
        <f t="shared" si="2"/>
        <v>0</v>
      </c>
      <c r="F16" s="8"/>
      <c r="G16" s="8"/>
      <c r="H16" s="8"/>
      <c r="I16" s="39"/>
      <c r="J16" s="10"/>
    </row>
    <row r="17" spans="1:10" ht="17.25" customHeight="1" thickBot="1" thickTop="1">
      <c r="A17" s="6"/>
      <c r="B17" s="36"/>
      <c r="C17" s="40">
        <f t="shared" si="0"/>
        <v>37469</v>
      </c>
      <c r="D17" s="41">
        <f t="shared" si="1"/>
        <v>0</v>
      </c>
      <c r="E17" s="41">
        <f t="shared" si="2"/>
        <v>0</v>
      </c>
      <c r="F17" s="8"/>
      <c r="G17" s="8"/>
      <c r="H17" s="8"/>
      <c r="I17" s="39"/>
      <c r="J17" s="10"/>
    </row>
    <row r="18" spans="1:10" ht="17.25" customHeight="1" thickBot="1" thickTop="1">
      <c r="A18" s="6"/>
      <c r="B18" s="36"/>
      <c r="C18" s="40">
        <f t="shared" si="0"/>
        <v>37500</v>
      </c>
      <c r="D18" s="41">
        <f t="shared" si="1"/>
        <v>0</v>
      </c>
      <c r="E18" s="41">
        <f t="shared" si="2"/>
        <v>0</v>
      </c>
      <c r="F18" s="8"/>
      <c r="G18" s="8"/>
      <c r="H18" s="8"/>
      <c r="I18" s="39"/>
      <c r="J18" s="10"/>
    </row>
    <row r="19" spans="1:10" ht="17.25" customHeight="1" thickBot="1" thickTop="1">
      <c r="A19" s="6"/>
      <c r="B19" s="36"/>
      <c r="C19" s="40">
        <f t="shared" si="0"/>
        <v>37530</v>
      </c>
      <c r="D19" s="41">
        <f t="shared" si="1"/>
        <v>0</v>
      </c>
      <c r="E19" s="41">
        <f t="shared" si="2"/>
        <v>0</v>
      </c>
      <c r="F19" s="8"/>
      <c r="G19" s="8"/>
      <c r="H19" s="8"/>
      <c r="I19" s="39"/>
      <c r="J19" s="10"/>
    </row>
    <row r="20" spans="1:10" ht="17.25" customHeight="1" thickBot="1" thickTop="1">
      <c r="A20" s="6"/>
      <c r="B20" s="36"/>
      <c r="C20" s="40">
        <f t="shared" si="0"/>
        <v>37561</v>
      </c>
      <c r="D20" s="41">
        <f t="shared" si="1"/>
        <v>0</v>
      </c>
      <c r="E20" s="41">
        <f t="shared" si="2"/>
        <v>0</v>
      </c>
      <c r="F20" s="8"/>
      <c r="G20" s="8"/>
      <c r="H20" s="8"/>
      <c r="I20" s="39"/>
      <c r="J20" s="10"/>
    </row>
    <row r="21" spans="1:10" ht="17.25" customHeight="1" thickBot="1" thickTop="1">
      <c r="A21" s="6"/>
      <c r="B21" s="36"/>
      <c r="C21" s="40">
        <f>DATE(YEAR(YearEnd),MONTH(YearEnd),1)</f>
        <v>37591</v>
      </c>
      <c r="D21" s="41">
        <f t="shared" si="1"/>
        <v>0</v>
      </c>
      <c r="E21" s="41">
        <f t="shared" si="2"/>
        <v>0</v>
      </c>
      <c r="F21" s="8"/>
      <c r="G21" s="8"/>
      <c r="H21" s="8"/>
      <c r="I21" s="39"/>
      <c r="J21" s="10"/>
    </row>
    <row r="22" spans="1:10" ht="17.25" customHeight="1" thickBot="1" thickTop="1">
      <c r="A22" s="6"/>
      <c r="B22" s="36"/>
      <c r="C22" s="37" t="s">
        <v>27</v>
      </c>
      <c r="D22" s="8"/>
      <c r="E22" s="41">
        <f>E21</f>
        <v>0</v>
      </c>
      <c r="F22" s="8"/>
      <c r="G22" s="8"/>
      <c r="H22" s="8"/>
      <c r="I22" s="39"/>
      <c r="J22" s="10"/>
    </row>
    <row r="23" spans="1:10" ht="14.25" customHeight="1" thickBot="1" thickTop="1">
      <c r="A23" s="6"/>
      <c r="B23" s="36"/>
      <c r="C23" s="8"/>
      <c r="D23" s="8"/>
      <c r="E23" s="8"/>
      <c r="F23" s="8"/>
      <c r="G23" s="8"/>
      <c r="H23" s="8"/>
      <c r="I23" s="39"/>
      <c r="J23" s="10"/>
    </row>
    <row r="24" spans="1:14" ht="16.5" customHeight="1" thickBot="1">
      <c r="A24" s="6"/>
      <c r="B24" s="36"/>
      <c r="C24" s="8"/>
      <c r="D24" s="42"/>
      <c r="E24" s="43"/>
      <c r="F24" s="43"/>
      <c r="G24" s="44" t="s">
        <v>28</v>
      </c>
      <c r="H24" s="45"/>
      <c r="I24" s="39"/>
      <c r="J24" s="10"/>
      <c r="N24" s="8"/>
    </row>
    <row r="25" spans="1:14" s="46" customFormat="1" ht="48" customHeight="1" thickBot="1">
      <c r="A25" s="47"/>
      <c r="B25" s="48"/>
      <c r="C25" s="49"/>
      <c r="D25" s="50" t="s">
        <v>29</v>
      </c>
      <c r="E25" s="51" t="s">
        <v>30</v>
      </c>
      <c r="F25" s="51" t="s">
        <v>31</v>
      </c>
      <c r="G25" s="51" t="s">
        <v>32</v>
      </c>
      <c r="H25" s="51" t="s">
        <v>33</v>
      </c>
      <c r="I25" s="52"/>
      <c r="J25" s="53"/>
      <c r="N25" s="54"/>
    </row>
    <row r="26" spans="1:10" ht="16.5" customHeight="1" thickBot="1">
      <c r="A26" s="6"/>
      <c r="B26" s="36"/>
      <c r="C26" s="40">
        <f aca="true" t="shared" si="3" ref="C26:C36">DATE(YEAR(C27),MONTH(C27)-1,1)</f>
        <v>37257</v>
      </c>
      <c r="D26" s="284"/>
      <c r="E26" s="284"/>
      <c r="F26" s="284"/>
      <c r="G26" s="55"/>
      <c r="H26" s="279"/>
      <c r="I26" s="39"/>
      <c r="J26" s="10"/>
    </row>
    <row r="27" spans="1:10" ht="16.5" customHeight="1" thickBot="1">
      <c r="A27" s="6"/>
      <c r="B27" s="36"/>
      <c r="C27" s="40">
        <f t="shared" si="3"/>
        <v>37288</v>
      </c>
      <c r="D27" s="284"/>
      <c r="E27" s="284"/>
      <c r="F27" s="284"/>
      <c r="G27" s="38"/>
      <c r="H27" s="57"/>
      <c r="I27" s="39"/>
      <c r="J27" s="10"/>
    </row>
    <row r="28" spans="1:10" ht="16.5" customHeight="1" thickBot="1">
      <c r="A28" s="6"/>
      <c r="B28" s="36"/>
      <c r="C28" s="40">
        <f t="shared" si="3"/>
        <v>37316</v>
      </c>
      <c r="D28" s="284"/>
      <c r="E28" s="284"/>
      <c r="F28" s="284"/>
      <c r="G28" s="38"/>
      <c r="H28" s="57"/>
      <c r="I28" s="39"/>
      <c r="J28" s="10"/>
    </row>
    <row r="29" spans="1:10" ht="16.5" customHeight="1" thickBot="1">
      <c r="A29" s="6"/>
      <c r="B29" s="36"/>
      <c r="C29" s="40">
        <f t="shared" si="3"/>
        <v>37347</v>
      </c>
      <c r="D29" s="284"/>
      <c r="E29" s="284"/>
      <c r="F29" s="284"/>
      <c r="G29" s="38"/>
      <c r="H29" s="57"/>
      <c r="I29" s="39"/>
      <c r="J29" s="10"/>
    </row>
    <row r="30" spans="1:10" ht="16.5" customHeight="1" thickBot="1">
      <c r="A30" s="6"/>
      <c r="B30" s="36"/>
      <c r="C30" s="40">
        <f t="shared" si="3"/>
        <v>37377</v>
      </c>
      <c r="D30" s="284"/>
      <c r="E30" s="284"/>
      <c r="F30" s="284"/>
      <c r="G30" s="38"/>
      <c r="H30" s="57"/>
      <c r="I30" s="39"/>
      <c r="J30" s="10"/>
    </row>
    <row r="31" spans="1:10" ht="16.5" customHeight="1" thickBot="1">
      <c r="A31" s="6"/>
      <c r="B31" s="36"/>
      <c r="C31" s="40">
        <f t="shared" si="3"/>
        <v>37408</v>
      </c>
      <c r="D31" s="284"/>
      <c r="E31" s="284"/>
      <c r="F31" s="284"/>
      <c r="G31" s="38"/>
      <c r="H31" s="57"/>
      <c r="I31" s="39"/>
      <c r="J31" s="10"/>
    </row>
    <row r="32" spans="1:10" ht="16.5" customHeight="1" thickBot="1">
      <c r="A32" s="6"/>
      <c r="B32" s="36"/>
      <c r="C32" s="40">
        <f t="shared" si="3"/>
        <v>37438</v>
      </c>
      <c r="D32" s="284"/>
      <c r="E32" s="284"/>
      <c r="F32" s="284"/>
      <c r="G32" s="38"/>
      <c r="H32" s="57"/>
      <c r="I32" s="39"/>
      <c r="J32" s="10"/>
    </row>
    <row r="33" spans="1:10" ht="16.5" customHeight="1" thickBot="1">
      <c r="A33" s="6"/>
      <c r="B33" s="36"/>
      <c r="C33" s="40">
        <f t="shared" si="3"/>
        <v>37469</v>
      </c>
      <c r="D33" s="284"/>
      <c r="E33" s="284"/>
      <c r="F33" s="284"/>
      <c r="G33" s="38"/>
      <c r="H33" s="57"/>
      <c r="I33" s="39"/>
      <c r="J33" s="10"/>
    </row>
    <row r="34" spans="1:10" ht="16.5" customHeight="1" thickBot="1">
      <c r="A34" s="6"/>
      <c r="B34" s="36"/>
      <c r="C34" s="40">
        <f t="shared" si="3"/>
        <v>37500</v>
      </c>
      <c r="D34" s="284"/>
      <c r="E34" s="284"/>
      <c r="F34" s="284"/>
      <c r="G34" s="38"/>
      <c r="H34" s="57"/>
      <c r="I34" s="39"/>
      <c r="J34" s="10"/>
    </row>
    <row r="35" spans="1:10" ht="16.5" customHeight="1" thickBot="1">
      <c r="A35" s="6"/>
      <c r="B35" s="36"/>
      <c r="C35" s="40">
        <f t="shared" si="3"/>
        <v>37530</v>
      </c>
      <c r="D35" s="284"/>
      <c r="E35" s="284"/>
      <c r="F35" s="284"/>
      <c r="G35" s="38"/>
      <c r="H35" s="57"/>
      <c r="I35" s="39"/>
      <c r="J35" s="10"/>
    </row>
    <row r="36" spans="1:10" ht="16.5" customHeight="1" thickBot="1">
      <c r="A36" s="6"/>
      <c r="B36" s="36"/>
      <c r="C36" s="40">
        <f t="shared" si="3"/>
        <v>37561</v>
      </c>
      <c r="D36" s="284"/>
      <c r="E36" s="284"/>
      <c r="F36" s="284"/>
      <c r="G36" s="38"/>
      <c r="H36" s="57"/>
      <c r="I36" s="39"/>
      <c r="J36" s="10"/>
    </row>
    <row r="37" spans="1:10" ht="16.5" customHeight="1" thickBot="1">
      <c r="A37" s="6"/>
      <c r="B37" s="36"/>
      <c r="C37" s="40">
        <f>DATE(YEAR(YearEnd),MONTH(YearEnd),1)</f>
        <v>37591</v>
      </c>
      <c r="D37" s="284"/>
      <c r="E37" s="284"/>
      <c r="F37" s="284"/>
      <c r="G37" s="38"/>
      <c r="H37" s="57"/>
      <c r="I37" s="39"/>
      <c r="J37" s="10"/>
    </row>
    <row r="38" spans="1:10" ht="17.25" customHeight="1" thickBot="1" thickTop="1">
      <c r="A38" s="6"/>
      <c r="B38" s="36"/>
      <c r="C38" s="58" t="s">
        <v>34</v>
      </c>
      <c r="D38" s="59">
        <f>SUM(D26:D37)</f>
        <v>0</v>
      </c>
      <c r="E38" s="59">
        <f>SUM(E26:E37)</f>
        <v>0</v>
      </c>
      <c r="F38" s="59">
        <f>SUM(F26:F37)</f>
        <v>0</v>
      </c>
      <c r="G38" s="59">
        <f>SUM(G26:G37)</f>
        <v>0</v>
      </c>
      <c r="H38" s="8"/>
      <c r="I38" s="39"/>
      <c r="J38" s="10"/>
    </row>
    <row r="39" spans="1:10" ht="13.5" customHeight="1" thickTop="1">
      <c r="A39" s="6"/>
      <c r="B39" s="33"/>
      <c r="C39" s="33"/>
      <c r="D39" s="8"/>
      <c r="E39" s="8"/>
      <c r="F39" s="8"/>
      <c r="G39" s="8"/>
      <c r="H39" s="33"/>
      <c r="I39" s="33"/>
      <c r="J39" s="10"/>
    </row>
    <row r="40" spans="1:10" ht="13.5" customHeight="1" thickBot="1">
      <c r="A40" s="6"/>
      <c r="B40" s="60"/>
      <c r="C40" s="60"/>
      <c r="D40" s="60"/>
      <c r="E40" s="60"/>
      <c r="F40" s="60"/>
      <c r="G40" s="60"/>
      <c r="H40" s="60"/>
      <c r="I40" s="60"/>
      <c r="J40" s="10"/>
    </row>
    <row r="41" spans="1:10" ht="14.25" customHeight="1" thickBot="1" thickTop="1">
      <c r="A41" s="6"/>
      <c r="B41" s="32"/>
      <c r="C41" s="33"/>
      <c r="D41" s="33"/>
      <c r="E41" s="33"/>
      <c r="F41" s="33"/>
      <c r="G41" s="33"/>
      <c r="H41" s="33"/>
      <c r="I41" s="35"/>
      <c r="J41" s="10"/>
    </row>
    <row r="42" spans="1:10" ht="16.5" customHeight="1" thickBot="1">
      <c r="A42" s="6"/>
      <c r="B42" s="36"/>
      <c r="C42" s="8"/>
      <c r="D42" s="42"/>
      <c r="E42" s="43"/>
      <c r="F42" s="43"/>
      <c r="G42" s="44" t="s">
        <v>35</v>
      </c>
      <c r="H42" s="45"/>
      <c r="I42" s="39"/>
      <c r="J42" s="10"/>
    </row>
    <row r="43" spans="1:10" ht="48" customHeight="1" thickBot="1">
      <c r="A43" s="6"/>
      <c r="B43" s="36"/>
      <c r="C43" s="8"/>
      <c r="D43" s="51" t="s">
        <v>36</v>
      </c>
      <c r="E43" s="51" t="s">
        <v>37</v>
      </c>
      <c r="F43" s="51" t="s">
        <v>38</v>
      </c>
      <c r="G43" s="51" t="s">
        <v>39</v>
      </c>
      <c r="H43" s="51" t="s">
        <v>40</v>
      </c>
      <c r="I43" s="39"/>
      <c r="J43" s="10"/>
    </row>
    <row r="44" spans="1:10" ht="16.5" customHeight="1" thickBot="1">
      <c r="A44" s="6"/>
      <c r="B44" s="36"/>
      <c r="C44" s="40">
        <f aca="true" t="shared" si="4" ref="C44:C54">DATE(YEAR(C45),MONTH(C45)-1,1)</f>
        <v>37257</v>
      </c>
      <c r="D44" s="284"/>
      <c r="E44" s="284"/>
      <c r="F44" s="284"/>
      <c r="G44" s="284"/>
      <c r="H44" s="56"/>
      <c r="I44" s="39"/>
      <c r="J44" s="10"/>
    </row>
    <row r="45" spans="1:10" ht="16.5" customHeight="1" thickBot="1">
      <c r="A45" s="6"/>
      <c r="B45" s="36"/>
      <c r="C45" s="40">
        <f t="shared" si="4"/>
        <v>37288</v>
      </c>
      <c r="D45" s="284"/>
      <c r="E45" s="284"/>
      <c r="F45" s="284"/>
      <c r="G45" s="284"/>
      <c r="H45" s="57"/>
      <c r="I45" s="39"/>
      <c r="J45" s="10"/>
    </row>
    <row r="46" spans="1:10" ht="16.5" customHeight="1" thickBot="1">
      <c r="A46" s="6"/>
      <c r="B46" s="36"/>
      <c r="C46" s="40">
        <f t="shared" si="4"/>
        <v>37316</v>
      </c>
      <c r="D46" s="284"/>
      <c r="E46" s="284"/>
      <c r="F46" s="284"/>
      <c r="G46" s="284"/>
      <c r="H46" s="57"/>
      <c r="I46" s="39"/>
      <c r="J46" s="10"/>
    </row>
    <row r="47" spans="1:10" ht="16.5" customHeight="1" thickBot="1">
      <c r="A47" s="6"/>
      <c r="B47" s="36"/>
      <c r="C47" s="40">
        <f t="shared" si="4"/>
        <v>37347</v>
      </c>
      <c r="D47" s="284"/>
      <c r="E47" s="284"/>
      <c r="F47" s="284"/>
      <c r="G47" s="284"/>
      <c r="H47" s="57"/>
      <c r="I47" s="39"/>
      <c r="J47" s="10"/>
    </row>
    <row r="48" spans="1:10" ht="16.5" customHeight="1" thickBot="1">
      <c r="A48" s="6"/>
      <c r="B48" s="36"/>
      <c r="C48" s="40">
        <f t="shared" si="4"/>
        <v>37377</v>
      </c>
      <c r="D48" s="284"/>
      <c r="E48" s="284"/>
      <c r="F48" s="284"/>
      <c r="G48" s="284"/>
      <c r="H48" s="277"/>
      <c r="I48" s="39"/>
      <c r="J48" s="10"/>
    </row>
    <row r="49" spans="1:10" ht="16.5" customHeight="1" thickBot="1">
      <c r="A49" s="6"/>
      <c r="B49" s="36"/>
      <c r="C49" s="40">
        <f t="shared" si="4"/>
        <v>37408</v>
      </c>
      <c r="D49" s="284"/>
      <c r="E49" s="284"/>
      <c r="F49" s="284"/>
      <c r="G49" s="284"/>
      <c r="H49" s="57"/>
      <c r="I49" s="39"/>
      <c r="J49" s="10"/>
    </row>
    <row r="50" spans="1:10" ht="16.5" customHeight="1" thickBot="1">
      <c r="A50" s="6"/>
      <c r="B50" s="36"/>
      <c r="C50" s="40">
        <f t="shared" si="4"/>
        <v>37438</v>
      </c>
      <c r="D50" s="284"/>
      <c r="E50" s="284"/>
      <c r="F50" s="284"/>
      <c r="G50" s="284"/>
      <c r="H50" s="57"/>
      <c r="I50" s="39"/>
      <c r="J50" s="10"/>
    </row>
    <row r="51" spans="1:10" ht="16.5" customHeight="1" thickBot="1">
      <c r="A51" s="6"/>
      <c r="B51" s="36"/>
      <c r="C51" s="40">
        <f t="shared" si="4"/>
        <v>37469</v>
      </c>
      <c r="D51" s="284"/>
      <c r="E51" s="284"/>
      <c r="F51" s="284"/>
      <c r="G51" s="284"/>
      <c r="H51" s="57"/>
      <c r="I51" s="39"/>
      <c r="J51" s="10"/>
    </row>
    <row r="52" spans="1:10" ht="16.5" customHeight="1" thickBot="1">
      <c r="A52" s="6"/>
      <c r="B52" s="36"/>
      <c r="C52" s="40">
        <f t="shared" si="4"/>
        <v>37500</v>
      </c>
      <c r="D52" s="284"/>
      <c r="E52" s="284"/>
      <c r="F52" s="284"/>
      <c r="G52" s="284"/>
      <c r="H52" s="57"/>
      <c r="I52" s="39"/>
      <c r="J52" s="10"/>
    </row>
    <row r="53" spans="1:10" ht="16.5" customHeight="1" thickBot="1">
      <c r="A53" s="6"/>
      <c r="B53" s="36"/>
      <c r="C53" s="40">
        <f t="shared" si="4"/>
        <v>37530</v>
      </c>
      <c r="D53" s="284"/>
      <c r="E53" s="284"/>
      <c r="F53" s="284"/>
      <c r="G53" s="284"/>
      <c r="H53" s="57"/>
      <c r="I53" s="39"/>
      <c r="J53" s="10"/>
    </row>
    <row r="54" spans="1:10" ht="16.5" customHeight="1" thickBot="1">
      <c r="A54" s="6"/>
      <c r="B54" s="36"/>
      <c r="C54" s="40">
        <f t="shared" si="4"/>
        <v>37561</v>
      </c>
      <c r="D54" s="284"/>
      <c r="E54" s="284"/>
      <c r="F54" s="284"/>
      <c r="G54" s="284"/>
      <c r="H54" s="57"/>
      <c r="I54" s="39"/>
      <c r="J54" s="10"/>
    </row>
    <row r="55" spans="1:10" ht="16.5" customHeight="1" thickBot="1">
      <c r="A55" s="6"/>
      <c r="B55" s="36"/>
      <c r="C55" s="40">
        <f>DATE(YEAR(YearEnd),MONTH(YearEnd),1)</f>
        <v>37591</v>
      </c>
      <c r="D55" s="284"/>
      <c r="E55" s="284"/>
      <c r="F55" s="284"/>
      <c r="G55" s="284"/>
      <c r="H55" s="57"/>
      <c r="I55" s="39"/>
      <c r="J55" s="10"/>
    </row>
    <row r="56" spans="1:10" ht="17.25" customHeight="1" thickBot="1" thickTop="1">
      <c r="A56" s="6"/>
      <c r="B56" s="36"/>
      <c r="C56" s="58" t="s">
        <v>34</v>
      </c>
      <c r="D56" s="41">
        <f>SUM(D44:D55)</f>
        <v>0</v>
      </c>
      <c r="E56" s="41">
        <f>SUM(E44:E55)</f>
        <v>0</v>
      </c>
      <c r="F56" s="41">
        <f>SUM(F44:F55)</f>
        <v>0</v>
      </c>
      <c r="G56" s="41">
        <f>SUM(G44:G55)</f>
        <v>0</v>
      </c>
      <c r="H56" s="8"/>
      <c r="I56" s="39"/>
      <c r="J56" s="10"/>
    </row>
    <row r="57" spans="1:10" ht="14.25" customHeight="1" thickBot="1" thickTop="1">
      <c r="A57" s="6"/>
      <c r="B57" s="61"/>
      <c r="C57" s="60"/>
      <c r="D57" s="60"/>
      <c r="E57" s="60"/>
      <c r="F57" s="60"/>
      <c r="G57" s="60"/>
      <c r="H57" s="60"/>
      <c r="I57" s="62"/>
      <c r="J57" s="10"/>
    </row>
    <row r="58" spans="1:10" ht="14.25" customHeight="1" thickBot="1" thickTop="1">
      <c r="A58" s="6"/>
      <c r="B58" s="8"/>
      <c r="C58" s="8"/>
      <c r="D58" s="8"/>
      <c r="E58" s="8"/>
      <c r="F58" s="8"/>
      <c r="G58" s="8"/>
      <c r="H58" s="8"/>
      <c r="I58" s="8"/>
      <c r="J58" s="10"/>
    </row>
    <row r="59" spans="1:10" ht="16.5" customHeight="1" thickBot="1">
      <c r="A59" s="6"/>
      <c r="B59" s="8"/>
      <c r="C59" s="8"/>
      <c r="D59" s="8"/>
      <c r="E59" s="8"/>
      <c r="F59" s="8"/>
      <c r="G59" s="8"/>
      <c r="H59" s="63" t="s">
        <v>41</v>
      </c>
      <c r="I59" s="8"/>
      <c r="J59" s="10"/>
    </row>
    <row r="60" spans="1:10" ht="16.5" customHeight="1" thickBot="1">
      <c r="A60" s="6"/>
      <c r="B60" s="8"/>
      <c r="C60" s="8"/>
      <c r="D60" s="8"/>
      <c r="E60" s="8"/>
      <c r="F60" s="8"/>
      <c r="G60" s="64" t="s">
        <v>42</v>
      </c>
      <c r="H60" s="57"/>
      <c r="I60" s="8"/>
      <c r="J60" s="10"/>
    </row>
    <row r="61" spans="1:10" ht="16.5" customHeight="1" thickBot="1">
      <c r="A61" s="6"/>
      <c r="B61" s="8"/>
      <c r="C61" s="8"/>
      <c r="D61" s="8"/>
      <c r="E61" s="8"/>
      <c r="F61" s="8"/>
      <c r="G61" s="64" t="s">
        <v>43</v>
      </c>
      <c r="H61" s="57"/>
      <c r="I61" s="8"/>
      <c r="J61" s="10"/>
    </row>
    <row r="62" spans="1:10" ht="16.5" customHeight="1" thickBot="1">
      <c r="A62" s="6"/>
      <c r="B62" s="8"/>
      <c r="C62" s="8"/>
      <c r="D62" s="8"/>
      <c r="E62" s="8"/>
      <c r="F62" s="8"/>
      <c r="G62" s="64" t="s">
        <v>44</v>
      </c>
      <c r="H62" s="57"/>
      <c r="I62" s="8"/>
      <c r="J62" s="10"/>
    </row>
    <row r="63" spans="1:10" ht="16.5" customHeight="1" thickBot="1">
      <c r="A63" s="6"/>
      <c r="B63" s="8"/>
      <c r="C63" s="8"/>
      <c r="D63" s="8"/>
      <c r="E63" s="8"/>
      <c r="F63" s="8"/>
      <c r="G63" s="64" t="s">
        <v>45</v>
      </c>
      <c r="H63" s="57"/>
      <c r="I63" s="8"/>
      <c r="J63" s="10"/>
    </row>
    <row r="64" spans="1:10" ht="16.5" customHeight="1" thickBot="1">
      <c r="A64" s="6"/>
      <c r="B64" s="8"/>
      <c r="C64" s="8"/>
      <c r="D64" s="8"/>
      <c r="E64" s="8"/>
      <c r="F64" s="8"/>
      <c r="G64" s="64" t="s">
        <v>46</v>
      </c>
      <c r="H64" s="57"/>
      <c r="I64" s="8"/>
      <c r="J64" s="10"/>
    </row>
    <row r="65" spans="1:10" ht="16.5" customHeight="1" thickBot="1">
      <c r="A65" s="6"/>
      <c r="B65" s="8"/>
      <c r="C65" s="8"/>
      <c r="D65" s="8"/>
      <c r="E65" s="8"/>
      <c r="F65" s="8"/>
      <c r="G65" s="64" t="s">
        <v>47</v>
      </c>
      <c r="H65" s="57"/>
      <c r="I65" s="8"/>
      <c r="J65" s="10"/>
    </row>
    <row r="66" spans="1:10" ht="16.5" customHeight="1" thickBot="1">
      <c r="A66" s="6"/>
      <c r="B66" s="8"/>
      <c r="C66" s="8"/>
      <c r="D66" s="8"/>
      <c r="E66" s="8"/>
      <c r="F66" s="8"/>
      <c r="G66" s="64" t="s">
        <v>48</v>
      </c>
      <c r="H66" s="57"/>
      <c r="I66" s="8"/>
      <c r="J66" s="10"/>
    </row>
    <row r="67" spans="1:10" ht="16.5" customHeight="1" thickBot="1">
      <c r="A67" s="6"/>
      <c r="B67" s="8"/>
      <c r="C67" s="8"/>
      <c r="D67" s="8"/>
      <c r="E67" s="8"/>
      <c r="F67" s="8"/>
      <c r="G67" s="64" t="s">
        <v>49</v>
      </c>
      <c r="H67" s="57"/>
      <c r="I67" s="8"/>
      <c r="J67" s="10"/>
    </row>
    <row r="68" spans="1:10" ht="16.5" customHeight="1" thickBot="1">
      <c r="A68" s="6"/>
      <c r="B68" s="8"/>
      <c r="C68" s="8"/>
      <c r="D68" s="8"/>
      <c r="E68" s="8"/>
      <c r="F68" s="8"/>
      <c r="G68" s="64" t="s">
        <v>50</v>
      </c>
      <c r="H68" s="57"/>
      <c r="I68" s="8"/>
      <c r="J68" s="10"/>
    </row>
    <row r="69" spans="1:10" ht="16.5" customHeight="1" thickBot="1">
      <c r="A69" s="6"/>
      <c r="B69" s="8"/>
      <c r="C69" s="8"/>
      <c r="D69" s="8"/>
      <c r="E69" s="8"/>
      <c r="F69" s="8"/>
      <c r="G69" s="64" t="s">
        <v>51</v>
      </c>
      <c r="H69" s="57"/>
      <c r="I69" s="8"/>
      <c r="J69" s="10"/>
    </row>
    <row r="70" spans="1:10" ht="1.5" customHeight="1" thickBot="1">
      <c r="A70" s="20"/>
      <c r="B70" s="22"/>
      <c r="C70" s="22"/>
      <c r="D70" s="22"/>
      <c r="E70" s="22"/>
      <c r="F70" s="22"/>
      <c r="G70" s="22"/>
      <c r="H70" s="22"/>
      <c r="I70" s="22"/>
      <c r="J70" s="23"/>
    </row>
    <row r="71" ht="13.5" customHeight="1" thickTop="1"/>
  </sheetData>
  <sheetProtection password="DDD8" sheet="1" objects="1" scenarios="1"/>
  <printOptions horizontalCentered="1"/>
  <pageMargins left="0.5" right="0.5" top="0.5" bottom="0.5" header="0.5" footer="0.5"/>
  <pageSetup fitToHeight="2" horizontalDpi="600" verticalDpi="600" orientation="landscape" scale="80" r:id="rId3"/>
  <headerFooter alignWithMargins="0">
    <oddHeader xml:space="preserve">&amp;L    Page &amp;P of &amp;N  </oddHeader>
  </headerFooter>
  <rowBreaks count="1" manualBreakCount="1">
    <brk id="39" max="255" man="1"/>
  </rowBreaks>
  <legacyDrawing r:id="rId2"/>
</worksheet>
</file>

<file path=xl/worksheets/sheet3.xml><?xml version="1.0" encoding="utf-8"?>
<worksheet xmlns="http://schemas.openxmlformats.org/spreadsheetml/2006/main" xmlns:r="http://schemas.openxmlformats.org/officeDocument/2006/relationships">
  <dimension ref="A1:L194"/>
  <sheetViews>
    <sheetView view="pageBreakPreview" zoomScale="60" zoomScaleNormal="75" workbookViewId="0" topLeftCell="A1">
      <selection activeCell="I38" sqref="I38"/>
    </sheetView>
  </sheetViews>
  <sheetFormatPr defaultColWidth="9.140625" defaultRowHeight="12.75"/>
  <cols>
    <col min="1" max="1" width="1.7109375" style="0" customWidth="1"/>
    <col min="2" max="2" width="14.421875" style="0" customWidth="1"/>
    <col min="3" max="3" width="61.140625" style="0" customWidth="1"/>
    <col min="4" max="4" width="17.7109375" style="0" customWidth="1"/>
    <col min="5" max="8" width="15.7109375" style="0" customWidth="1"/>
    <col min="9" max="9" width="56.57421875" style="0" customWidth="1"/>
    <col min="10" max="10" width="2.7109375" style="0" customWidth="1"/>
    <col min="11" max="11" width="15.7109375" style="0" hidden="1" customWidth="1"/>
    <col min="12" max="12" width="2.7109375" style="0" customWidth="1"/>
  </cols>
  <sheetData>
    <row r="1" spans="1:12" ht="1.5" customHeight="1" thickTop="1">
      <c r="A1" s="2"/>
      <c r="B1" s="4"/>
      <c r="C1" s="4"/>
      <c r="D1" s="4"/>
      <c r="E1" s="4"/>
      <c r="F1" s="4"/>
      <c r="G1" s="4"/>
      <c r="H1" s="4"/>
      <c r="I1" s="4"/>
      <c r="J1" s="4"/>
      <c r="K1" s="4"/>
      <c r="L1" s="5"/>
    </row>
    <row r="2" spans="1:12" ht="12.75">
      <c r="A2" s="6"/>
      <c r="B2" s="8"/>
      <c r="C2" s="8"/>
      <c r="D2" s="8"/>
      <c r="E2" s="8"/>
      <c r="F2" s="8"/>
      <c r="G2" s="8"/>
      <c r="H2" s="8"/>
      <c r="I2" s="8"/>
      <c r="J2" s="8"/>
      <c r="K2" s="8"/>
      <c r="L2" s="10"/>
    </row>
    <row r="3" spans="1:12" ht="18.75" customHeight="1">
      <c r="A3" s="6"/>
      <c r="B3" s="8"/>
      <c r="C3" s="8"/>
      <c r="D3" s="8"/>
      <c r="E3" s="8"/>
      <c r="F3" s="9" t="s">
        <v>52</v>
      </c>
      <c r="G3" s="8"/>
      <c r="H3" s="8"/>
      <c r="I3" s="8"/>
      <c r="J3" s="8"/>
      <c r="K3" s="8"/>
      <c r="L3" s="10"/>
    </row>
    <row r="4" spans="1:12" ht="16.5" customHeight="1" thickBot="1">
      <c r="A4" s="6"/>
      <c r="B4" s="8"/>
      <c r="C4" s="8"/>
      <c r="D4" s="8"/>
      <c r="E4" s="8"/>
      <c r="F4" s="11" t="str">
        <f>"FOR "&amp;YearType&amp;" YEAR "&amp;Year</f>
        <v>FOR CALENDAR YEAR 2002</v>
      </c>
      <c r="G4" s="8"/>
      <c r="H4" s="8"/>
      <c r="I4" s="8"/>
      <c r="J4" s="8"/>
      <c r="K4" s="8"/>
      <c r="L4" s="10"/>
    </row>
    <row r="5" spans="1:12" s="26" customFormat="1" ht="16.5" customHeight="1" thickBot="1" thickTop="1">
      <c r="A5" s="27"/>
      <c r="B5" s="280" t="s">
        <v>271</v>
      </c>
      <c r="C5" s="30" t="str">
        <f>carrierName</f>
        <v>Carrier Name</v>
      </c>
      <c r="D5" s="28"/>
      <c r="E5" s="28"/>
      <c r="F5" s="28"/>
      <c r="G5" s="28"/>
      <c r="H5" s="28"/>
      <c r="I5" s="28"/>
      <c r="J5" s="28"/>
      <c r="K5" s="28"/>
      <c r="L5" s="31"/>
    </row>
    <row r="6" spans="1:12" s="26" customFormat="1" ht="16.5" customHeight="1" thickBot="1" thickTop="1">
      <c r="A6" s="27"/>
      <c r="B6" s="280" t="s">
        <v>272</v>
      </c>
      <c r="C6" s="30" t="str">
        <f>FEHBCode</f>
        <v>##</v>
      </c>
      <c r="D6" s="28"/>
      <c r="E6" s="28"/>
      <c r="F6" s="28"/>
      <c r="G6" s="28"/>
      <c r="H6" s="28"/>
      <c r="I6" s="28"/>
      <c r="J6" s="28"/>
      <c r="K6" s="28"/>
      <c r="L6" s="31"/>
    </row>
    <row r="7" spans="1:12" ht="3.75" customHeight="1" thickBot="1" thickTop="1">
      <c r="A7" s="6"/>
      <c r="B7" s="8"/>
      <c r="C7" s="8"/>
      <c r="D7" s="8"/>
      <c r="E7" s="8"/>
      <c r="F7" s="8"/>
      <c r="G7" s="8"/>
      <c r="H7" s="8"/>
      <c r="I7" s="8"/>
      <c r="J7" s="8"/>
      <c r="K7" s="8"/>
      <c r="L7" s="10"/>
    </row>
    <row r="8" spans="1:12" ht="33" customHeight="1" thickBot="1" thickTop="1">
      <c r="A8" s="6"/>
      <c r="B8" s="32"/>
      <c r="C8" s="33"/>
      <c r="D8" s="65" t="s">
        <v>23</v>
      </c>
      <c r="E8" s="65" t="s">
        <v>53</v>
      </c>
      <c r="F8" s="65" t="s">
        <v>54</v>
      </c>
      <c r="G8" s="65" t="s">
        <v>55</v>
      </c>
      <c r="H8" s="65" t="s">
        <v>56</v>
      </c>
      <c r="I8" s="66" t="s">
        <v>57</v>
      </c>
      <c r="J8" s="35"/>
      <c r="K8" s="8"/>
      <c r="L8" s="10"/>
    </row>
    <row r="9" spans="1:12" ht="16.5" customHeight="1" thickBot="1">
      <c r="A9" s="6"/>
      <c r="B9" s="36"/>
      <c r="C9" s="64" t="s">
        <v>52</v>
      </c>
      <c r="D9" s="8"/>
      <c r="E9" s="8"/>
      <c r="F9" s="8"/>
      <c r="G9" s="8"/>
      <c r="H9" s="8"/>
      <c r="I9" s="8"/>
      <c r="J9" s="39"/>
      <c r="K9" s="8"/>
      <c r="L9" s="10"/>
    </row>
    <row r="10" spans="1:12" ht="17.25" customHeight="1" thickBot="1" thickTop="1">
      <c r="A10" s="6"/>
      <c r="B10" s="36"/>
      <c r="C10" s="67" t="s">
        <v>58</v>
      </c>
      <c r="D10" s="41">
        <f aca="true" t="shared" si="0" ref="D10:D29">SUM(E10:H10)</f>
        <v>0</v>
      </c>
      <c r="E10" s="284"/>
      <c r="F10" s="284"/>
      <c r="G10" s="284"/>
      <c r="H10" s="284"/>
      <c r="I10" s="57"/>
      <c r="J10" s="39"/>
      <c r="K10" s="8"/>
      <c r="L10" s="10"/>
    </row>
    <row r="11" spans="1:12" ht="17.25" customHeight="1" thickBot="1" thickTop="1">
      <c r="A11" s="6"/>
      <c r="B11" s="36"/>
      <c r="C11" s="68" t="s">
        <v>59</v>
      </c>
      <c r="D11" s="41">
        <f t="shared" si="0"/>
        <v>0</v>
      </c>
      <c r="E11" s="284"/>
      <c r="F11" s="284"/>
      <c r="G11" s="284"/>
      <c r="H11" s="284"/>
      <c r="I11" s="57"/>
      <c r="J11" s="39"/>
      <c r="K11" s="8"/>
      <c r="L11" s="10"/>
    </row>
    <row r="12" spans="1:12" ht="17.25" customHeight="1" thickBot="1" thickTop="1">
      <c r="A12" s="6"/>
      <c r="B12" s="36"/>
      <c r="C12" s="68" t="s">
        <v>60</v>
      </c>
      <c r="D12" s="41">
        <f t="shared" si="0"/>
        <v>0</v>
      </c>
      <c r="E12" s="284"/>
      <c r="F12" s="284"/>
      <c r="G12" s="284"/>
      <c r="H12" s="284"/>
      <c r="I12" s="57"/>
      <c r="J12" s="39"/>
      <c r="K12" s="8"/>
      <c r="L12" s="10"/>
    </row>
    <row r="13" spans="1:12" ht="17.25" customHeight="1" thickBot="1" thickTop="1">
      <c r="A13" s="6"/>
      <c r="B13" s="36"/>
      <c r="C13" s="68" t="s">
        <v>61</v>
      </c>
      <c r="D13" s="41">
        <f t="shared" si="0"/>
        <v>0</v>
      </c>
      <c r="E13" s="284"/>
      <c r="F13" s="284"/>
      <c r="G13" s="284"/>
      <c r="H13" s="284"/>
      <c r="I13" s="57"/>
      <c r="J13" s="39"/>
      <c r="K13" s="8"/>
      <c r="L13" s="10"/>
    </row>
    <row r="14" spans="1:12" ht="17.25" customHeight="1" thickBot="1" thickTop="1">
      <c r="A14" s="6"/>
      <c r="B14" s="36"/>
      <c r="C14" s="68" t="s">
        <v>62</v>
      </c>
      <c r="D14" s="41">
        <f t="shared" si="0"/>
        <v>0</v>
      </c>
      <c r="E14" s="284"/>
      <c r="F14" s="284"/>
      <c r="G14" s="284"/>
      <c r="H14" s="284"/>
      <c r="I14" s="57"/>
      <c r="J14" s="39"/>
      <c r="K14" s="8"/>
      <c r="L14" s="10"/>
    </row>
    <row r="15" spans="1:12" ht="17.25" customHeight="1" thickBot="1" thickTop="1">
      <c r="A15" s="6"/>
      <c r="B15" s="36"/>
      <c r="C15" s="68" t="s">
        <v>63</v>
      </c>
      <c r="D15" s="41">
        <f t="shared" si="0"/>
        <v>0</v>
      </c>
      <c r="E15" s="284"/>
      <c r="F15" s="284"/>
      <c r="G15" s="284"/>
      <c r="H15" s="284"/>
      <c r="I15" s="57"/>
      <c r="J15" s="39"/>
      <c r="K15" s="8"/>
      <c r="L15" s="10"/>
    </row>
    <row r="16" spans="1:12" ht="17.25" customHeight="1" thickBot="1" thickTop="1">
      <c r="A16" s="6"/>
      <c r="B16" s="36"/>
      <c r="C16" s="68" t="s">
        <v>64</v>
      </c>
      <c r="D16" s="41">
        <f t="shared" si="0"/>
        <v>0</v>
      </c>
      <c r="E16" s="284"/>
      <c r="F16" s="284"/>
      <c r="G16" s="284"/>
      <c r="H16" s="284"/>
      <c r="I16" s="57"/>
      <c r="J16" s="39"/>
      <c r="K16" s="8"/>
      <c r="L16" s="10"/>
    </row>
    <row r="17" spans="1:12" ht="17.25" customHeight="1" thickBot="1" thickTop="1">
      <c r="A17" s="6"/>
      <c r="B17" s="36"/>
      <c r="C17" s="68" t="s">
        <v>65</v>
      </c>
      <c r="D17" s="41">
        <f t="shared" si="0"/>
        <v>0</v>
      </c>
      <c r="E17" s="284"/>
      <c r="F17" s="284"/>
      <c r="G17" s="284"/>
      <c r="H17" s="284"/>
      <c r="I17" s="57"/>
      <c r="J17" s="39"/>
      <c r="K17" s="8"/>
      <c r="L17" s="10"/>
    </row>
    <row r="18" spans="1:12" ht="17.25" customHeight="1" thickBot="1" thickTop="1">
      <c r="A18" s="6"/>
      <c r="B18" s="36"/>
      <c r="C18" s="68" t="s">
        <v>66</v>
      </c>
      <c r="D18" s="41">
        <f t="shared" si="0"/>
        <v>0</v>
      </c>
      <c r="E18" s="284"/>
      <c r="F18" s="284"/>
      <c r="G18" s="284"/>
      <c r="H18" s="284"/>
      <c r="I18" s="57"/>
      <c r="J18" s="39"/>
      <c r="K18" s="8"/>
      <c r="L18" s="10"/>
    </row>
    <row r="19" spans="1:12" ht="17.25" customHeight="1" thickBot="1" thickTop="1">
      <c r="A19" s="6"/>
      <c r="B19" s="36"/>
      <c r="C19" s="67" t="s">
        <v>67</v>
      </c>
      <c r="D19" s="41">
        <f t="shared" si="0"/>
        <v>0</v>
      </c>
      <c r="E19" s="284"/>
      <c r="F19" s="284"/>
      <c r="G19" s="284"/>
      <c r="H19" s="284"/>
      <c r="I19" s="57"/>
      <c r="J19" s="39"/>
      <c r="K19" s="8"/>
      <c r="L19" s="10"/>
    </row>
    <row r="20" spans="1:12" ht="17.25" customHeight="1" thickBot="1" thickTop="1">
      <c r="A20" s="6"/>
      <c r="B20" s="36"/>
      <c r="C20" s="67" t="s">
        <v>68</v>
      </c>
      <c r="D20" s="41">
        <f t="shared" si="0"/>
        <v>0</v>
      </c>
      <c r="E20" s="284"/>
      <c r="F20" s="284"/>
      <c r="G20" s="284"/>
      <c r="H20" s="284"/>
      <c r="I20" s="57"/>
      <c r="J20" s="39"/>
      <c r="K20" s="8"/>
      <c r="L20" s="10"/>
    </row>
    <row r="21" spans="1:12" ht="17.25" customHeight="1" thickBot="1" thickTop="1">
      <c r="A21" s="6"/>
      <c r="B21" s="36"/>
      <c r="C21" s="68" t="s">
        <v>69</v>
      </c>
      <c r="D21" s="41">
        <f t="shared" si="0"/>
        <v>0</v>
      </c>
      <c r="E21" s="284"/>
      <c r="F21" s="284"/>
      <c r="G21" s="284"/>
      <c r="H21" s="284"/>
      <c r="I21" s="57"/>
      <c r="J21" s="39"/>
      <c r="K21" s="8"/>
      <c r="L21" s="10"/>
    </row>
    <row r="22" spans="1:12" ht="17.25" customHeight="1" thickBot="1" thickTop="1">
      <c r="A22" s="6"/>
      <c r="B22" s="36"/>
      <c r="C22" s="68" t="s">
        <v>70</v>
      </c>
      <c r="D22" s="41">
        <f t="shared" si="0"/>
        <v>0</v>
      </c>
      <c r="E22" s="284"/>
      <c r="F22" s="284"/>
      <c r="G22" s="284"/>
      <c r="H22" s="284"/>
      <c r="I22" s="57"/>
      <c r="J22" s="39"/>
      <c r="K22" s="8"/>
      <c r="L22" s="10"/>
    </row>
    <row r="23" spans="1:12" ht="17.25" customHeight="1" thickBot="1" thickTop="1">
      <c r="A23" s="6"/>
      <c r="B23" s="36"/>
      <c r="C23" s="67" t="s">
        <v>71</v>
      </c>
      <c r="D23" s="41">
        <f t="shared" si="0"/>
        <v>0</v>
      </c>
      <c r="E23" s="284"/>
      <c r="F23" s="284"/>
      <c r="G23" s="284"/>
      <c r="H23" s="284"/>
      <c r="I23" s="57"/>
      <c r="J23" s="39"/>
      <c r="K23" s="8"/>
      <c r="L23" s="10"/>
    </row>
    <row r="24" spans="1:12" ht="17.25" customHeight="1" thickBot="1" thickTop="1">
      <c r="A24" s="6"/>
      <c r="B24" s="36"/>
      <c r="C24" s="68" t="s">
        <v>72</v>
      </c>
      <c r="D24" s="41">
        <f t="shared" si="0"/>
        <v>0</v>
      </c>
      <c r="E24" s="284"/>
      <c r="F24" s="284"/>
      <c r="G24" s="284"/>
      <c r="H24" s="284"/>
      <c r="I24" s="57"/>
      <c r="J24" s="39"/>
      <c r="K24" s="8"/>
      <c r="L24" s="10"/>
    </row>
    <row r="25" spans="1:12" ht="17.25" customHeight="1" thickBot="1" thickTop="1">
      <c r="A25" s="6"/>
      <c r="B25" s="36"/>
      <c r="C25" s="68" t="s">
        <v>73</v>
      </c>
      <c r="D25" s="41">
        <f t="shared" si="0"/>
        <v>0</v>
      </c>
      <c r="E25" s="284"/>
      <c r="F25" s="284"/>
      <c r="G25" s="284"/>
      <c r="H25" s="284"/>
      <c r="I25" s="57"/>
      <c r="J25" s="39"/>
      <c r="K25" s="8"/>
      <c r="L25" s="10"/>
    </row>
    <row r="26" spans="1:12" ht="17.25" customHeight="1" thickBot="1" thickTop="1">
      <c r="A26" s="6"/>
      <c r="B26" s="36"/>
      <c r="C26" s="68" t="s">
        <v>74</v>
      </c>
      <c r="D26" s="41">
        <f t="shared" si="0"/>
        <v>0</v>
      </c>
      <c r="E26" s="284"/>
      <c r="F26" s="284"/>
      <c r="G26" s="284"/>
      <c r="H26" s="284"/>
      <c r="I26" s="57"/>
      <c r="J26" s="39"/>
      <c r="K26" s="8"/>
      <c r="L26" s="10"/>
    </row>
    <row r="27" spans="1:12" ht="17.25" customHeight="1" thickBot="1" thickTop="1">
      <c r="A27" s="6"/>
      <c r="B27" s="36"/>
      <c r="C27" s="68" t="s">
        <v>75</v>
      </c>
      <c r="D27" s="41">
        <f t="shared" si="0"/>
        <v>0</v>
      </c>
      <c r="E27" s="284"/>
      <c r="F27" s="284"/>
      <c r="G27" s="284"/>
      <c r="H27" s="284"/>
      <c r="I27" s="57"/>
      <c r="J27" s="39"/>
      <c r="K27" s="8"/>
      <c r="L27" s="10"/>
    </row>
    <row r="28" spans="1:12" ht="17.25" customHeight="1" thickBot="1" thickTop="1">
      <c r="A28" s="6"/>
      <c r="B28" s="36"/>
      <c r="C28" s="68" t="s">
        <v>76</v>
      </c>
      <c r="D28" s="41">
        <f t="shared" si="0"/>
        <v>0</v>
      </c>
      <c r="E28" s="284"/>
      <c r="F28" s="284"/>
      <c r="G28" s="284"/>
      <c r="H28" s="284"/>
      <c r="I28" s="57"/>
      <c r="J28" s="39"/>
      <c r="K28" s="8"/>
      <c r="L28" s="10"/>
    </row>
    <row r="29" spans="1:12" ht="17.25" customHeight="1" thickBot="1" thickTop="1">
      <c r="A29" s="6"/>
      <c r="B29" s="36"/>
      <c r="C29" s="67" t="s">
        <v>78</v>
      </c>
      <c r="D29" s="41">
        <f t="shared" si="0"/>
        <v>0</v>
      </c>
      <c r="E29" s="41">
        <f>SUM(E52:E71)</f>
        <v>0</v>
      </c>
      <c r="F29" s="41">
        <f>SUM(E76:E95)</f>
        <v>0</v>
      </c>
      <c r="G29" s="41">
        <f>SUM(E101:E120)</f>
        <v>0</v>
      </c>
      <c r="H29" s="41">
        <f>SUM(E126:E145)</f>
        <v>0</v>
      </c>
      <c r="I29" s="8"/>
      <c r="J29" s="39"/>
      <c r="K29" s="8"/>
      <c r="L29" s="10"/>
    </row>
    <row r="30" spans="1:12" ht="13.5" customHeight="1" thickTop="1">
      <c r="A30" s="6"/>
      <c r="B30" s="36"/>
      <c r="C30" s="8"/>
      <c r="D30" s="8"/>
      <c r="E30" s="8"/>
      <c r="F30" s="8"/>
      <c r="G30" s="8"/>
      <c r="H30" s="8"/>
      <c r="I30" s="8"/>
      <c r="J30" s="39"/>
      <c r="K30" s="8"/>
      <c r="L30" s="10"/>
    </row>
    <row r="31" spans="1:12" ht="13.5" customHeight="1" thickBot="1">
      <c r="A31" s="6"/>
      <c r="B31" s="36"/>
      <c r="C31" s="8"/>
      <c r="D31" s="8"/>
      <c r="E31" s="8"/>
      <c r="F31" s="8"/>
      <c r="G31" s="8"/>
      <c r="H31" s="8"/>
      <c r="I31" s="8"/>
      <c r="J31" s="39"/>
      <c r="K31" s="8"/>
      <c r="L31" s="10"/>
    </row>
    <row r="32" spans="1:12" ht="17.25" customHeight="1" thickBot="1" thickTop="1">
      <c r="A32" s="6"/>
      <c r="B32" s="36"/>
      <c r="C32" s="64" t="s">
        <v>79</v>
      </c>
      <c r="D32" s="41">
        <f>SUM(E32:H32)</f>
        <v>0</v>
      </c>
      <c r="E32" s="41">
        <f>SUM(E10:E29)</f>
        <v>0</v>
      </c>
      <c r="F32" s="41">
        <f>SUM(F10:F29)</f>
        <v>0</v>
      </c>
      <c r="G32" s="41">
        <f>SUM(G10:G29)</f>
        <v>0</v>
      </c>
      <c r="H32" s="41">
        <f>SUM(H10:H29)</f>
        <v>0</v>
      </c>
      <c r="I32" s="8"/>
      <c r="J32" s="39"/>
      <c r="K32" s="8"/>
      <c r="L32" s="10"/>
    </row>
    <row r="33" spans="1:12" ht="17.25" customHeight="1" thickBot="1" thickTop="1">
      <c r="A33" s="6"/>
      <c r="B33" s="36"/>
      <c r="C33" s="69" t="s">
        <v>80</v>
      </c>
      <c r="D33" s="41">
        <f>SUM(E33:H33)</f>
        <v>0</v>
      </c>
      <c r="E33" s="41">
        <f>E32-E29+SUMPRODUCT(E52:E71,K52:K71)</f>
        <v>0</v>
      </c>
      <c r="F33" s="41">
        <f>F32-F29+SUMPRODUCT(E76:E95,K76:K95)</f>
        <v>0</v>
      </c>
      <c r="G33" s="41">
        <f>G32-G29+SUMPRODUCT(E101:E120,K101:K120)</f>
        <v>0</v>
      </c>
      <c r="H33" s="41">
        <f>H32-H29+SUMPRODUCT(E126:E145,K126:K145)</f>
        <v>0</v>
      </c>
      <c r="I33" s="8"/>
      <c r="J33" s="39"/>
      <c r="K33" s="8"/>
      <c r="L33" s="10"/>
    </row>
    <row r="34" spans="1:12" ht="14.25" customHeight="1" thickBot="1" thickTop="1">
      <c r="A34" s="6"/>
      <c r="B34" s="36"/>
      <c r="C34" s="8"/>
      <c r="D34" s="8"/>
      <c r="E34" s="8"/>
      <c r="F34" s="8"/>
      <c r="G34" s="8"/>
      <c r="H34" s="8"/>
      <c r="I34" s="8"/>
      <c r="J34" s="39"/>
      <c r="K34" s="8"/>
      <c r="L34" s="10"/>
    </row>
    <row r="35" spans="1:12" ht="17.25" customHeight="1" thickBot="1" thickTop="1">
      <c r="A35" s="6"/>
      <c r="B35" s="36"/>
      <c r="C35" s="64" t="str">
        <f>Year&amp;" Contract Limitation"</f>
        <v>2002 Contract Limitation</v>
      </c>
      <c r="D35" s="41">
        <f>SUM(E35:H35)</f>
        <v>0</v>
      </c>
      <c r="E35" s="284"/>
      <c r="F35" s="284"/>
      <c r="G35" s="284"/>
      <c r="H35" s="284"/>
      <c r="I35" s="8"/>
      <c r="J35" s="39"/>
      <c r="K35" s="8"/>
      <c r="L35" s="10"/>
    </row>
    <row r="36" spans="1:12" ht="14.25" customHeight="1" thickBot="1" thickTop="1">
      <c r="A36" s="6"/>
      <c r="B36" s="36"/>
      <c r="C36" s="8"/>
      <c r="D36" s="8"/>
      <c r="E36" s="8"/>
      <c r="F36" s="8"/>
      <c r="G36" s="8"/>
      <c r="H36" s="8"/>
      <c r="I36" s="8"/>
      <c r="J36" s="39"/>
      <c r="K36" s="8"/>
      <c r="L36" s="10"/>
    </row>
    <row r="37" spans="1:12" ht="17.25" customHeight="1" thickBot="1" thickTop="1">
      <c r="A37" s="6"/>
      <c r="B37" s="36"/>
      <c r="C37" s="290" t="s">
        <v>77</v>
      </c>
      <c r="D37" s="285">
        <f>SUM(E37:H37)</f>
        <v>0</v>
      </c>
      <c r="E37" s="284"/>
      <c r="F37" s="284"/>
      <c r="G37" s="284"/>
      <c r="H37" s="284"/>
      <c r="J37" s="39"/>
      <c r="K37" s="8"/>
      <c r="L37" s="10"/>
    </row>
    <row r="38" spans="2:10" ht="17.25" customHeight="1" thickBot="1" thickTop="1">
      <c r="B38" s="36"/>
      <c r="J38" s="39"/>
    </row>
    <row r="39" spans="1:12" ht="17.25" customHeight="1" thickBot="1" thickTop="1">
      <c r="A39" s="6"/>
      <c r="B39" s="36"/>
      <c r="C39" s="64" t="s">
        <v>81</v>
      </c>
      <c r="D39" s="41">
        <f>SUM(E39:H39)</f>
        <v>0</v>
      </c>
      <c r="E39" s="41">
        <f>E179</f>
        <v>0</v>
      </c>
      <c r="F39" s="41">
        <f>F179</f>
        <v>0</v>
      </c>
      <c r="G39" s="41">
        <f>G179</f>
        <v>0</v>
      </c>
      <c r="H39" s="41">
        <f>H179</f>
        <v>0</v>
      </c>
      <c r="I39" s="8"/>
      <c r="J39" s="39"/>
      <c r="K39" s="8"/>
      <c r="L39" s="10"/>
    </row>
    <row r="40" spans="1:12" ht="14.25" customHeight="1" thickBot="1" thickTop="1">
      <c r="A40" s="6"/>
      <c r="B40" s="36"/>
      <c r="C40" s="8"/>
      <c r="D40" s="8"/>
      <c r="E40" s="8"/>
      <c r="F40" s="8"/>
      <c r="G40" s="8"/>
      <c r="H40" s="8"/>
      <c r="I40" s="8"/>
      <c r="J40" s="39"/>
      <c r="K40" s="8"/>
      <c r="L40" s="10"/>
    </row>
    <row r="41" spans="1:12" ht="17.25" customHeight="1" thickBot="1" thickTop="1">
      <c r="A41" s="6"/>
      <c r="B41" s="36"/>
      <c r="C41" s="64" t="s">
        <v>82</v>
      </c>
      <c r="D41" s="41">
        <f>SUM(E41:H41)</f>
        <v>0</v>
      </c>
      <c r="E41" s="284"/>
      <c r="F41" s="284"/>
      <c r="G41" s="284"/>
      <c r="H41" s="284"/>
      <c r="I41" s="8"/>
      <c r="J41" s="39"/>
      <c r="K41" s="8"/>
      <c r="L41" s="10"/>
    </row>
    <row r="42" spans="1:12" ht="14.25" customHeight="1" thickBot="1" thickTop="1">
      <c r="A42" s="6"/>
      <c r="B42" s="36"/>
      <c r="C42" s="8"/>
      <c r="D42" s="8"/>
      <c r="E42" s="8"/>
      <c r="F42" s="8"/>
      <c r="G42" s="8"/>
      <c r="H42" s="8"/>
      <c r="I42" s="8"/>
      <c r="J42" s="39"/>
      <c r="K42" s="8"/>
      <c r="L42" s="10"/>
    </row>
    <row r="43" spans="1:12" ht="17.25" customHeight="1" thickBot="1" thickTop="1">
      <c r="A43" s="6"/>
      <c r="B43" s="36"/>
      <c r="C43" s="69" t="s">
        <v>83</v>
      </c>
      <c r="D43" s="41">
        <f>SUM(E43:H43)</f>
        <v>0</v>
      </c>
      <c r="E43" s="284"/>
      <c r="F43" s="284"/>
      <c r="G43" s="284"/>
      <c r="H43" s="284"/>
      <c r="I43" s="8"/>
      <c r="J43" s="39"/>
      <c r="K43" s="8"/>
      <c r="L43" s="10"/>
    </row>
    <row r="44" spans="1:12" ht="17.25" customHeight="1" thickBot="1" thickTop="1">
      <c r="A44" s="6"/>
      <c r="B44" s="36"/>
      <c r="C44" s="69" t="s">
        <v>84</v>
      </c>
      <c r="D44" s="41">
        <f>SUM(E44:H44)</f>
        <v>0</v>
      </c>
      <c r="E44" s="41">
        <f>MIN(E35,E33)+(E32-E33)+E37+E39+E41</f>
        <v>0</v>
      </c>
      <c r="F44" s="41">
        <f>MIN(F35,F33)+(F32-F33)+F37+F39+F41</f>
        <v>0</v>
      </c>
      <c r="G44" s="41">
        <f>MIN(G35,G33)+(G32-G33)+G37+G39+G41</f>
        <v>0</v>
      </c>
      <c r="H44" s="41">
        <f>MIN(H35,H33)+(H32-H33)+H37+H39+H41</f>
        <v>0</v>
      </c>
      <c r="I44" s="8"/>
      <c r="J44" s="39"/>
      <c r="K44" s="8"/>
      <c r="L44" s="10"/>
    </row>
    <row r="45" spans="1:12" ht="15.75" customHeight="1" thickBot="1" thickTop="1">
      <c r="A45" s="6"/>
      <c r="B45" s="36"/>
      <c r="C45" s="8"/>
      <c r="D45" s="8"/>
      <c r="E45" s="8"/>
      <c r="F45" s="8"/>
      <c r="G45" s="8"/>
      <c r="H45" s="8"/>
      <c r="I45" s="8"/>
      <c r="J45" s="39"/>
      <c r="K45" s="8"/>
      <c r="L45" s="10"/>
    </row>
    <row r="46" spans="1:12" ht="17.25" customHeight="1" thickBot="1" thickTop="1">
      <c r="A46" s="6"/>
      <c r="B46" s="61"/>
      <c r="C46" s="70" t="s">
        <v>85</v>
      </c>
      <c r="D46" s="59">
        <f>SUM(E46:H46)</f>
        <v>0</v>
      </c>
      <c r="E46" s="59">
        <f>E43-E44</f>
        <v>0</v>
      </c>
      <c r="F46" s="59">
        <f>F43-F44</f>
        <v>0</v>
      </c>
      <c r="G46" s="59">
        <f>G43-G44</f>
        <v>0</v>
      </c>
      <c r="H46" s="59">
        <f>H43-H44</f>
        <v>0</v>
      </c>
      <c r="I46" s="60"/>
      <c r="J46" s="62"/>
      <c r="K46" s="8"/>
      <c r="L46" s="10"/>
    </row>
    <row r="47" spans="1:12" ht="6" customHeight="1" thickBot="1" thickTop="1">
      <c r="A47" s="6"/>
      <c r="B47" s="8"/>
      <c r="C47" s="8"/>
      <c r="D47" s="8"/>
      <c r="E47" s="8"/>
      <c r="F47" s="8"/>
      <c r="G47" s="8"/>
      <c r="H47" s="8"/>
      <c r="I47" s="8"/>
      <c r="J47" s="33"/>
      <c r="K47" s="8"/>
      <c r="L47" s="10"/>
    </row>
    <row r="48" spans="1:12" ht="19.5" customHeight="1" thickTop="1">
      <c r="A48" s="6"/>
      <c r="B48" s="32"/>
      <c r="C48" s="33"/>
      <c r="D48" s="71" t="s">
        <v>86</v>
      </c>
      <c r="E48" s="33"/>
      <c r="F48" s="33"/>
      <c r="G48" s="33"/>
      <c r="H48" s="33"/>
      <c r="I48" s="33"/>
      <c r="J48" s="35"/>
      <c r="K48" s="8"/>
      <c r="L48" s="10"/>
    </row>
    <row r="49" spans="1:12" ht="15.75" customHeight="1">
      <c r="A49" s="6"/>
      <c r="B49" s="36"/>
      <c r="C49" s="8"/>
      <c r="D49" s="11" t="str">
        <f>"FOR "&amp;YearType&amp;" YEAR "&amp;Year</f>
        <v>FOR CALENDAR YEAR 2002</v>
      </c>
      <c r="E49" s="8"/>
      <c r="F49" s="8"/>
      <c r="G49" s="8"/>
      <c r="H49" s="8"/>
      <c r="I49" s="8"/>
      <c r="J49" s="39"/>
      <c r="K49" s="8"/>
      <c r="L49" s="10"/>
    </row>
    <row r="50" spans="1:12" ht="16.5" customHeight="1" thickBot="1">
      <c r="A50" s="6"/>
      <c r="B50" s="36"/>
      <c r="C50" s="8"/>
      <c r="D50" s="72" t="s">
        <v>53</v>
      </c>
      <c r="E50" s="8"/>
      <c r="F50" s="8"/>
      <c r="G50" s="8"/>
      <c r="H50" s="8"/>
      <c r="I50" s="8"/>
      <c r="J50" s="39"/>
      <c r="K50" s="8"/>
      <c r="L50" s="10"/>
    </row>
    <row r="51" spans="1:12" ht="32.25" customHeight="1" thickBot="1">
      <c r="A51" s="6"/>
      <c r="B51" s="36"/>
      <c r="C51" s="73" t="s">
        <v>87</v>
      </c>
      <c r="D51" s="73" t="s">
        <v>88</v>
      </c>
      <c r="E51" s="74" t="s">
        <v>89</v>
      </c>
      <c r="F51" s="74" t="s">
        <v>90</v>
      </c>
      <c r="G51" s="8"/>
      <c r="H51" s="73" t="s">
        <v>91</v>
      </c>
      <c r="I51" s="73" t="s">
        <v>57</v>
      </c>
      <c r="J51" s="39"/>
      <c r="K51" s="8"/>
      <c r="L51" s="10"/>
    </row>
    <row r="52" spans="1:12" ht="16.5" customHeight="1" thickBot="1" thickTop="1">
      <c r="A52" s="6"/>
      <c r="B52" s="75" t="s">
        <v>92</v>
      </c>
      <c r="C52" s="281"/>
      <c r="D52" s="284"/>
      <c r="E52" s="284"/>
      <c r="F52" s="283"/>
      <c r="G52" s="8"/>
      <c r="H52" s="287">
        <f aca="true" t="shared" si="1" ref="H52:H71">IF(D52&gt;0,E52/D52,"")</f>
      </c>
      <c r="I52" s="281"/>
      <c r="J52" s="39"/>
      <c r="K52" s="8">
        <f aca="true" t="shared" si="2" ref="K52:K71">IF(F52,1,0)</f>
        <v>0</v>
      </c>
      <c r="L52" s="10"/>
    </row>
    <row r="53" spans="1:12" ht="17.25" customHeight="1" thickBot="1" thickTop="1">
      <c r="A53" s="6"/>
      <c r="B53" s="75" t="s">
        <v>93</v>
      </c>
      <c r="C53" s="281"/>
      <c r="D53" s="284"/>
      <c r="E53" s="284"/>
      <c r="F53" s="283"/>
      <c r="G53" s="8"/>
      <c r="H53" s="77">
        <f t="shared" si="1"/>
      </c>
      <c r="I53" s="281"/>
      <c r="J53" s="39"/>
      <c r="K53" s="8">
        <f t="shared" si="2"/>
        <v>0</v>
      </c>
      <c r="L53" s="10"/>
    </row>
    <row r="54" spans="1:12" ht="17.25" customHeight="1" thickBot="1" thickTop="1">
      <c r="A54" s="6"/>
      <c r="B54" s="75" t="s">
        <v>94</v>
      </c>
      <c r="C54" s="281"/>
      <c r="D54" s="284"/>
      <c r="E54" s="284"/>
      <c r="F54" s="283"/>
      <c r="G54" s="8"/>
      <c r="H54" s="77">
        <f t="shared" si="1"/>
      </c>
      <c r="I54" s="281"/>
      <c r="J54" s="39"/>
      <c r="K54" s="8">
        <f t="shared" si="2"/>
        <v>0</v>
      </c>
      <c r="L54" s="10"/>
    </row>
    <row r="55" spans="1:12" ht="17.25" customHeight="1" thickBot="1" thickTop="1">
      <c r="A55" s="6"/>
      <c r="B55" s="75" t="s">
        <v>95</v>
      </c>
      <c r="C55" s="281"/>
      <c r="D55" s="284"/>
      <c r="E55" s="284"/>
      <c r="F55" s="283"/>
      <c r="G55" s="8"/>
      <c r="H55" s="77">
        <f t="shared" si="1"/>
      </c>
      <c r="I55" s="281"/>
      <c r="J55" s="39"/>
      <c r="K55" s="8">
        <f t="shared" si="2"/>
        <v>0</v>
      </c>
      <c r="L55" s="10"/>
    </row>
    <row r="56" spans="1:12" ht="17.25" customHeight="1" thickBot="1" thickTop="1">
      <c r="A56" s="6"/>
      <c r="B56" s="75" t="s">
        <v>96</v>
      </c>
      <c r="C56" s="281"/>
      <c r="D56" s="284"/>
      <c r="E56" s="284"/>
      <c r="F56" s="283"/>
      <c r="G56" s="8"/>
      <c r="H56" s="77">
        <f t="shared" si="1"/>
      </c>
      <c r="I56" s="281"/>
      <c r="J56" s="39"/>
      <c r="K56" s="8">
        <f t="shared" si="2"/>
        <v>0</v>
      </c>
      <c r="L56" s="10"/>
    </row>
    <row r="57" spans="1:12" ht="17.25" customHeight="1" thickBot="1" thickTop="1">
      <c r="A57" s="6"/>
      <c r="B57" s="75" t="s">
        <v>97</v>
      </c>
      <c r="C57" s="281"/>
      <c r="D57" s="284"/>
      <c r="E57" s="284"/>
      <c r="F57" s="283"/>
      <c r="G57" s="8"/>
      <c r="H57" s="77">
        <f t="shared" si="1"/>
      </c>
      <c r="I57" s="281"/>
      <c r="J57" s="39"/>
      <c r="K57" s="8">
        <f t="shared" si="2"/>
        <v>0</v>
      </c>
      <c r="L57" s="10"/>
    </row>
    <row r="58" spans="1:12" ht="17.25" customHeight="1" thickBot="1" thickTop="1">
      <c r="A58" s="6"/>
      <c r="B58" s="75" t="s">
        <v>98</v>
      </c>
      <c r="C58" s="281"/>
      <c r="D58" s="284"/>
      <c r="E58" s="284"/>
      <c r="F58" s="283"/>
      <c r="G58" s="8"/>
      <c r="H58" s="77">
        <f t="shared" si="1"/>
      </c>
      <c r="I58" s="281"/>
      <c r="J58" s="39"/>
      <c r="K58" s="8">
        <f t="shared" si="2"/>
        <v>0</v>
      </c>
      <c r="L58" s="10"/>
    </row>
    <row r="59" spans="1:12" ht="17.25" customHeight="1" thickBot="1" thickTop="1">
      <c r="A59" s="6"/>
      <c r="B59" s="75" t="s">
        <v>99</v>
      </c>
      <c r="C59" s="281"/>
      <c r="D59" s="284"/>
      <c r="E59" s="284"/>
      <c r="F59" s="283"/>
      <c r="G59" s="8"/>
      <c r="H59" s="77">
        <f t="shared" si="1"/>
      </c>
      <c r="I59" s="281"/>
      <c r="J59" s="39"/>
      <c r="K59" s="8">
        <f t="shared" si="2"/>
        <v>0</v>
      </c>
      <c r="L59" s="10"/>
    </row>
    <row r="60" spans="1:12" ht="17.25" customHeight="1" thickBot="1" thickTop="1">
      <c r="A60" s="6"/>
      <c r="B60" s="75" t="s">
        <v>100</v>
      </c>
      <c r="C60" s="281"/>
      <c r="D60" s="284"/>
      <c r="E60" s="284"/>
      <c r="F60" s="283"/>
      <c r="G60" s="8"/>
      <c r="H60" s="77">
        <f t="shared" si="1"/>
      </c>
      <c r="I60" s="281"/>
      <c r="J60" s="39"/>
      <c r="K60" s="8">
        <f t="shared" si="2"/>
        <v>0</v>
      </c>
      <c r="L60" s="10"/>
    </row>
    <row r="61" spans="1:12" ht="17.25" customHeight="1" thickBot="1" thickTop="1">
      <c r="A61" s="6"/>
      <c r="B61" s="75" t="s">
        <v>101</v>
      </c>
      <c r="C61" s="281"/>
      <c r="D61" s="284"/>
      <c r="E61" s="284"/>
      <c r="F61" s="283"/>
      <c r="G61" s="8"/>
      <c r="H61" s="77">
        <f t="shared" si="1"/>
      </c>
      <c r="I61" s="281"/>
      <c r="J61" s="39"/>
      <c r="K61" s="8">
        <f t="shared" si="2"/>
        <v>0</v>
      </c>
      <c r="L61" s="10"/>
    </row>
    <row r="62" spans="1:12" ht="17.25" customHeight="1" thickBot="1" thickTop="1">
      <c r="A62" s="6"/>
      <c r="B62" s="75" t="s">
        <v>102</v>
      </c>
      <c r="C62" s="281"/>
      <c r="D62" s="284"/>
      <c r="E62" s="284"/>
      <c r="F62" s="283"/>
      <c r="G62" s="8"/>
      <c r="H62" s="77">
        <f t="shared" si="1"/>
      </c>
      <c r="I62" s="281"/>
      <c r="J62" s="39"/>
      <c r="K62" s="8">
        <f t="shared" si="2"/>
        <v>0</v>
      </c>
      <c r="L62" s="10"/>
    </row>
    <row r="63" spans="1:12" ht="17.25" customHeight="1" thickBot="1" thickTop="1">
      <c r="A63" s="6"/>
      <c r="B63" s="75" t="s">
        <v>103</v>
      </c>
      <c r="C63" s="281"/>
      <c r="D63" s="38"/>
      <c r="E63" s="38"/>
      <c r="F63" s="283"/>
      <c r="G63" s="8"/>
      <c r="H63" s="77">
        <f t="shared" si="1"/>
      </c>
      <c r="I63" s="281"/>
      <c r="J63" s="39"/>
      <c r="K63" s="8">
        <f t="shared" si="2"/>
        <v>0</v>
      </c>
      <c r="L63" s="10"/>
    </row>
    <row r="64" spans="1:12" ht="17.25" customHeight="1" thickBot="1" thickTop="1">
      <c r="A64" s="6"/>
      <c r="B64" s="75" t="s">
        <v>104</v>
      </c>
      <c r="C64" s="281"/>
      <c r="D64" s="38"/>
      <c r="E64" s="38"/>
      <c r="F64" s="15"/>
      <c r="G64" s="8"/>
      <c r="H64" s="77">
        <f t="shared" si="1"/>
      </c>
      <c r="I64" s="281"/>
      <c r="J64" s="39"/>
      <c r="K64" s="8">
        <f t="shared" si="2"/>
        <v>0</v>
      </c>
      <c r="L64" s="10"/>
    </row>
    <row r="65" spans="1:12" ht="17.25" customHeight="1" thickBot="1" thickTop="1">
      <c r="A65" s="6"/>
      <c r="B65" s="75" t="s">
        <v>105</v>
      </c>
      <c r="C65" s="281"/>
      <c r="D65" s="38"/>
      <c r="E65" s="38"/>
      <c r="F65" s="15"/>
      <c r="G65" s="8"/>
      <c r="H65" s="77">
        <f t="shared" si="1"/>
      </c>
      <c r="I65" s="281"/>
      <c r="J65" s="39"/>
      <c r="K65" s="8">
        <f t="shared" si="2"/>
        <v>0</v>
      </c>
      <c r="L65" s="10"/>
    </row>
    <row r="66" spans="1:12" ht="17.25" customHeight="1" thickBot="1" thickTop="1">
      <c r="A66" s="6"/>
      <c r="B66" s="75" t="s">
        <v>106</v>
      </c>
      <c r="C66" s="281"/>
      <c r="D66" s="38"/>
      <c r="E66" s="38"/>
      <c r="F66" s="15"/>
      <c r="G66" s="8"/>
      <c r="H66" s="77">
        <f t="shared" si="1"/>
      </c>
      <c r="I66" s="281"/>
      <c r="J66" s="39"/>
      <c r="K66" s="8">
        <f t="shared" si="2"/>
        <v>0</v>
      </c>
      <c r="L66" s="10"/>
    </row>
    <row r="67" spans="1:12" ht="17.25" customHeight="1" thickBot="1" thickTop="1">
      <c r="A67" s="6"/>
      <c r="B67" s="75" t="s">
        <v>107</v>
      </c>
      <c r="C67" s="281"/>
      <c r="D67" s="38"/>
      <c r="E67" s="38"/>
      <c r="F67" s="15"/>
      <c r="G67" s="8"/>
      <c r="H67" s="77">
        <f t="shared" si="1"/>
      </c>
      <c r="I67" s="281"/>
      <c r="J67" s="39"/>
      <c r="K67" s="8">
        <f t="shared" si="2"/>
        <v>0</v>
      </c>
      <c r="L67" s="10"/>
    </row>
    <row r="68" spans="1:12" ht="17.25" customHeight="1" thickBot="1" thickTop="1">
      <c r="A68" s="6"/>
      <c r="B68" s="75" t="s">
        <v>108</v>
      </c>
      <c r="C68" s="281"/>
      <c r="D68" s="38"/>
      <c r="E68" s="38"/>
      <c r="F68" s="15"/>
      <c r="G68" s="8"/>
      <c r="H68" s="77">
        <f t="shared" si="1"/>
      </c>
      <c r="I68" s="281"/>
      <c r="J68" s="39"/>
      <c r="K68" s="8">
        <f t="shared" si="2"/>
        <v>0</v>
      </c>
      <c r="L68" s="10"/>
    </row>
    <row r="69" spans="1:12" ht="17.25" customHeight="1" thickBot="1" thickTop="1">
      <c r="A69" s="6"/>
      <c r="B69" s="75" t="s">
        <v>109</v>
      </c>
      <c r="C69" s="281"/>
      <c r="D69" s="38"/>
      <c r="E69" s="38"/>
      <c r="F69" s="15"/>
      <c r="G69" s="8"/>
      <c r="H69" s="77">
        <f t="shared" si="1"/>
      </c>
      <c r="I69" s="281"/>
      <c r="J69" s="39"/>
      <c r="K69" s="8">
        <f t="shared" si="2"/>
        <v>0</v>
      </c>
      <c r="L69" s="10"/>
    </row>
    <row r="70" spans="1:12" ht="17.25" customHeight="1" thickBot="1" thickTop="1">
      <c r="A70" s="6"/>
      <c r="B70" s="75" t="s">
        <v>110</v>
      </c>
      <c r="C70" s="281"/>
      <c r="D70" s="38"/>
      <c r="E70" s="38"/>
      <c r="F70" s="15"/>
      <c r="G70" s="8"/>
      <c r="H70" s="77">
        <f t="shared" si="1"/>
      </c>
      <c r="I70" s="281"/>
      <c r="J70" s="39"/>
      <c r="K70" s="8">
        <f t="shared" si="2"/>
        <v>0</v>
      </c>
      <c r="L70" s="10"/>
    </row>
    <row r="71" spans="1:12" ht="17.25" customHeight="1" thickBot="1" thickTop="1">
      <c r="A71" s="6"/>
      <c r="B71" s="75" t="s">
        <v>111</v>
      </c>
      <c r="C71" s="281"/>
      <c r="D71" s="38"/>
      <c r="E71" s="38"/>
      <c r="F71" s="15"/>
      <c r="G71" s="8"/>
      <c r="H71" s="77">
        <f t="shared" si="1"/>
      </c>
      <c r="I71" s="281"/>
      <c r="J71" s="39"/>
      <c r="K71" s="8">
        <f t="shared" si="2"/>
        <v>0</v>
      </c>
      <c r="L71" s="10"/>
    </row>
    <row r="72" spans="1:12" ht="19.5" customHeight="1" thickTop="1">
      <c r="A72" s="6"/>
      <c r="B72" s="36"/>
      <c r="C72" s="33"/>
      <c r="D72" s="71" t="s">
        <v>86</v>
      </c>
      <c r="E72" s="33"/>
      <c r="F72" s="33"/>
      <c r="G72" s="33"/>
      <c r="H72" s="33"/>
      <c r="I72" s="33"/>
      <c r="J72" s="39"/>
      <c r="K72" s="8"/>
      <c r="L72" s="10"/>
    </row>
    <row r="73" spans="1:12" ht="15.75" customHeight="1">
      <c r="A73" s="6"/>
      <c r="B73" s="36"/>
      <c r="C73" s="8"/>
      <c r="D73" s="11" t="str">
        <f>"FOR "&amp;YearType&amp;" YEAR "&amp;Year</f>
        <v>FOR CALENDAR YEAR 2002</v>
      </c>
      <c r="E73" s="8"/>
      <c r="F73" s="8"/>
      <c r="G73" s="8"/>
      <c r="H73" s="8"/>
      <c r="I73" s="8"/>
      <c r="J73" s="39"/>
      <c r="K73" s="8"/>
      <c r="L73" s="10"/>
    </row>
    <row r="74" spans="1:12" ht="16.5" customHeight="1" thickBot="1">
      <c r="A74" s="6"/>
      <c r="B74" s="36"/>
      <c r="C74" s="8"/>
      <c r="D74" s="78" t="s">
        <v>54</v>
      </c>
      <c r="E74" s="8"/>
      <c r="F74" s="8"/>
      <c r="G74" s="8"/>
      <c r="H74" s="8"/>
      <c r="I74" s="8"/>
      <c r="J74" s="39"/>
      <c r="K74" s="8"/>
      <c r="L74" s="10"/>
    </row>
    <row r="75" spans="1:12" ht="32.25" customHeight="1" thickBot="1">
      <c r="A75" s="6"/>
      <c r="B75" s="36"/>
      <c r="C75" s="73" t="s">
        <v>87</v>
      </c>
      <c r="D75" s="73" t="s">
        <v>88</v>
      </c>
      <c r="E75" s="74" t="s">
        <v>89</v>
      </c>
      <c r="F75" s="74" t="s">
        <v>90</v>
      </c>
      <c r="G75" s="79"/>
      <c r="H75" s="73" t="s">
        <v>91</v>
      </c>
      <c r="I75" s="73" t="s">
        <v>57</v>
      </c>
      <c r="J75" s="80"/>
      <c r="K75" s="8"/>
      <c r="L75" s="10"/>
    </row>
    <row r="76" spans="1:12" ht="16.5" customHeight="1" thickBot="1">
      <c r="A76" s="6"/>
      <c r="B76" s="75" t="s">
        <v>92</v>
      </c>
      <c r="C76" s="281"/>
      <c r="D76" s="284"/>
      <c r="E76" s="284"/>
      <c r="F76" s="283"/>
      <c r="G76" s="8"/>
      <c r="H76" s="76">
        <f aca="true" t="shared" si="3" ref="H76:H95">IF(D76&gt;0,E76/D76,"")</f>
      </c>
      <c r="I76" s="281"/>
      <c r="J76" s="81"/>
      <c r="K76" s="8">
        <f aca="true" t="shared" si="4" ref="K76:K95">IF(F76,1,0)</f>
        <v>0</v>
      </c>
      <c r="L76" s="10"/>
    </row>
    <row r="77" spans="1:12" ht="17.25" customHeight="1" thickBot="1" thickTop="1">
      <c r="A77" s="6"/>
      <c r="B77" s="75" t="s">
        <v>93</v>
      </c>
      <c r="C77" s="281"/>
      <c r="D77" s="284"/>
      <c r="E77" s="284"/>
      <c r="F77" s="283"/>
      <c r="G77" s="8"/>
      <c r="H77" s="77">
        <f t="shared" si="3"/>
      </c>
      <c r="I77" s="281"/>
      <c r="J77" s="81"/>
      <c r="K77" s="8">
        <f t="shared" si="4"/>
        <v>0</v>
      </c>
      <c r="L77" s="10"/>
    </row>
    <row r="78" spans="1:12" ht="17.25" customHeight="1" thickBot="1" thickTop="1">
      <c r="A78" s="6"/>
      <c r="B78" s="75" t="s">
        <v>94</v>
      </c>
      <c r="C78" s="281"/>
      <c r="D78" s="284"/>
      <c r="E78" s="284"/>
      <c r="F78" s="283"/>
      <c r="G78" s="8"/>
      <c r="H78" s="77">
        <f t="shared" si="3"/>
      </c>
      <c r="I78" s="281"/>
      <c r="J78" s="81"/>
      <c r="K78" s="8">
        <f t="shared" si="4"/>
        <v>0</v>
      </c>
      <c r="L78" s="10"/>
    </row>
    <row r="79" spans="1:12" ht="17.25" customHeight="1" thickBot="1" thickTop="1">
      <c r="A79" s="6"/>
      <c r="B79" s="75" t="s">
        <v>95</v>
      </c>
      <c r="C79" s="281"/>
      <c r="D79" s="284"/>
      <c r="E79" s="284"/>
      <c r="F79" s="283"/>
      <c r="G79" s="8"/>
      <c r="H79" s="77">
        <f t="shared" si="3"/>
      </c>
      <c r="I79" s="281"/>
      <c r="J79" s="81"/>
      <c r="K79" s="8">
        <f t="shared" si="4"/>
        <v>0</v>
      </c>
      <c r="L79" s="10"/>
    </row>
    <row r="80" spans="1:12" ht="17.25" customHeight="1" thickBot="1" thickTop="1">
      <c r="A80" s="6"/>
      <c r="B80" s="75" t="s">
        <v>96</v>
      </c>
      <c r="C80" s="281"/>
      <c r="D80" s="284"/>
      <c r="E80" s="284"/>
      <c r="F80" s="283"/>
      <c r="G80" s="8"/>
      <c r="H80" s="77">
        <f t="shared" si="3"/>
      </c>
      <c r="I80" s="281"/>
      <c r="J80" s="81"/>
      <c r="K80" s="8">
        <f t="shared" si="4"/>
        <v>0</v>
      </c>
      <c r="L80" s="10"/>
    </row>
    <row r="81" spans="1:12" ht="17.25" customHeight="1" thickBot="1" thickTop="1">
      <c r="A81" s="6"/>
      <c r="B81" s="75" t="s">
        <v>97</v>
      </c>
      <c r="C81" s="281"/>
      <c r="D81" s="284"/>
      <c r="E81" s="284"/>
      <c r="F81" s="283"/>
      <c r="G81" s="8"/>
      <c r="H81" s="77">
        <f t="shared" si="3"/>
      </c>
      <c r="I81" s="281"/>
      <c r="J81" s="81"/>
      <c r="K81" s="8">
        <f t="shared" si="4"/>
        <v>0</v>
      </c>
      <c r="L81" s="10"/>
    </row>
    <row r="82" spans="1:12" ht="17.25" customHeight="1" thickBot="1" thickTop="1">
      <c r="A82" s="6"/>
      <c r="B82" s="75" t="s">
        <v>98</v>
      </c>
      <c r="C82" s="281"/>
      <c r="D82" s="284"/>
      <c r="E82" s="284"/>
      <c r="F82" s="283"/>
      <c r="G82" s="8"/>
      <c r="H82" s="77">
        <f t="shared" si="3"/>
      </c>
      <c r="I82" s="281"/>
      <c r="J82" s="81"/>
      <c r="K82" s="8">
        <f t="shared" si="4"/>
        <v>0</v>
      </c>
      <c r="L82" s="10"/>
    </row>
    <row r="83" spans="1:12" ht="17.25" customHeight="1" thickBot="1" thickTop="1">
      <c r="A83" s="6"/>
      <c r="B83" s="75" t="s">
        <v>99</v>
      </c>
      <c r="C83" s="281"/>
      <c r="D83" s="284"/>
      <c r="E83" s="284"/>
      <c r="F83" s="283"/>
      <c r="G83" s="8"/>
      <c r="H83" s="77">
        <f t="shared" si="3"/>
      </c>
      <c r="I83" s="281"/>
      <c r="J83" s="81"/>
      <c r="K83" s="8">
        <f t="shared" si="4"/>
        <v>0</v>
      </c>
      <c r="L83" s="10"/>
    </row>
    <row r="84" spans="1:12" ht="17.25" customHeight="1" thickBot="1" thickTop="1">
      <c r="A84" s="6"/>
      <c r="B84" s="75" t="s">
        <v>100</v>
      </c>
      <c r="C84" s="281"/>
      <c r="D84" s="284"/>
      <c r="E84" s="284"/>
      <c r="F84" s="283"/>
      <c r="G84" s="8"/>
      <c r="H84" s="77">
        <f t="shared" si="3"/>
      </c>
      <c r="I84" s="281"/>
      <c r="J84" s="81"/>
      <c r="K84" s="8">
        <f t="shared" si="4"/>
        <v>0</v>
      </c>
      <c r="L84" s="10"/>
    </row>
    <row r="85" spans="1:12" ht="17.25" customHeight="1" thickBot="1" thickTop="1">
      <c r="A85" s="6"/>
      <c r="B85" s="75" t="s">
        <v>101</v>
      </c>
      <c r="C85" s="281"/>
      <c r="D85" s="284"/>
      <c r="E85" s="284"/>
      <c r="F85" s="283"/>
      <c r="G85" s="8"/>
      <c r="H85" s="77">
        <f t="shared" si="3"/>
      </c>
      <c r="I85" s="281"/>
      <c r="J85" s="81"/>
      <c r="K85" s="8">
        <f t="shared" si="4"/>
        <v>0</v>
      </c>
      <c r="L85" s="10"/>
    </row>
    <row r="86" spans="1:12" ht="17.25" customHeight="1" thickBot="1" thickTop="1">
      <c r="A86" s="6"/>
      <c r="B86" s="75" t="s">
        <v>102</v>
      </c>
      <c r="C86" s="281"/>
      <c r="D86" s="284"/>
      <c r="E86" s="284"/>
      <c r="F86" s="283"/>
      <c r="G86" s="8"/>
      <c r="H86" s="77">
        <f t="shared" si="3"/>
      </c>
      <c r="I86" s="281"/>
      <c r="J86" s="81"/>
      <c r="K86" s="8">
        <f t="shared" si="4"/>
        <v>0</v>
      </c>
      <c r="L86" s="10"/>
    </row>
    <row r="87" spans="1:12" ht="17.25" customHeight="1" thickBot="1" thickTop="1">
      <c r="A87" s="6"/>
      <c r="B87" s="75" t="s">
        <v>103</v>
      </c>
      <c r="C87" s="281"/>
      <c r="D87" s="284"/>
      <c r="E87" s="284"/>
      <c r="F87" s="283"/>
      <c r="G87" s="8"/>
      <c r="H87" s="77">
        <f t="shared" si="3"/>
      </c>
      <c r="I87" s="281"/>
      <c r="J87" s="81"/>
      <c r="K87" s="8">
        <f t="shared" si="4"/>
        <v>0</v>
      </c>
      <c r="L87" s="10"/>
    </row>
    <row r="88" spans="1:12" ht="17.25" customHeight="1" thickBot="1" thickTop="1">
      <c r="A88" s="6"/>
      <c r="B88" s="75" t="s">
        <v>104</v>
      </c>
      <c r="C88" s="281"/>
      <c r="D88" s="284"/>
      <c r="E88" s="284"/>
      <c r="F88" s="283"/>
      <c r="G88" s="8"/>
      <c r="H88" s="77">
        <f t="shared" si="3"/>
      </c>
      <c r="I88" s="281"/>
      <c r="J88" s="81"/>
      <c r="K88" s="8">
        <f t="shared" si="4"/>
        <v>0</v>
      </c>
      <c r="L88" s="10"/>
    </row>
    <row r="89" spans="1:12" ht="17.25" customHeight="1" thickBot="1" thickTop="1">
      <c r="A89" s="6"/>
      <c r="B89" s="75" t="s">
        <v>105</v>
      </c>
      <c r="C89" s="281"/>
      <c r="D89" s="284"/>
      <c r="E89" s="284"/>
      <c r="F89" s="283"/>
      <c r="G89" s="8"/>
      <c r="H89" s="77">
        <f t="shared" si="3"/>
      </c>
      <c r="I89" s="281"/>
      <c r="J89" s="81"/>
      <c r="K89" s="8">
        <f t="shared" si="4"/>
        <v>0</v>
      </c>
      <c r="L89" s="10"/>
    </row>
    <row r="90" spans="1:12" ht="17.25" customHeight="1" thickBot="1" thickTop="1">
      <c r="A90" s="6"/>
      <c r="B90" s="75" t="s">
        <v>106</v>
      </c>
      <c r="C90" s="281"/>
      <c r="D90" s="284"/>
      <c r="E90" s="284"/>
      <c r="F90" s="283"/>
      <c r="G90" s="8"/>
      <c r="H90" s="77">
        <f t="shared" si="3"/>
      </c>
      <c r="I90" s="281"/>
      <c r="J90" s="81"/>
      <c r="K90" s="8">
        <f t="shared" si="4"/>
        <v>0</v>
      </c>
      <c r="L90" s="10"/>
    </row>
    <row r="91" spans="1:12" ht="17.25" customHeight="1" thickBot="1" thickTop="1">
      <c r="A91" s="6"/>
      <c r="B91" s="75" t="s">
        <v>107</v>
      </c>
      <c r="C91" s="281"/>
      <c r="D91" s="284"/>
      <c r="E91" s="284"/>
      <c r="F91" s="283"/>
      <c r="G91" s="8"/>
      <c r="H91" s="77">
        <f t="shared" si="3"/>
      </c>
      <c r="I91" s="281"/>
      <c r="J91" s="81"/>
      <c r="K91" s="8">
        <f t="shared" si="4"/>
        <v>0</v>
      </c>
      <c r="L91" s="10"/>
    </row>
    <row r="92" spans="1:12" ht="17.25" customHeight="1" thickBot="1" thickTop="1">
      <c r="A92" s="6"/>
      <c r="B92" s="75" t="s">
        <v>108</v>
      </c>
      <c r="C92" s="281"/>
      <c r="D92" s="284"/>
      <c r="E92" s="284"/>
      <c r="F92" s="283"/>
      <c r="G92" s="8"/>
      <c r="H92" s="77">
        <f t="shared" si="3"/>
      </c>
      <c r="I92" s="281"/>
      <c r="J92" s="81"/>
      <c r="K92" s="8">
        <f t="shared" si="4"/>
        <v>0</v>
      </c>
      <c r="L92" s="10"/>
    </row>
    <row r="93" spans="1:12" ht="17.25" customHeight="1" thickBot="1" thickTop="1">
      <c r="A93" s="6"/>
      <c r="B93" s="75" t="s">
        <v>109</v>
      </c>
      <c r="C93" s="281"/>
      <c r="D93" s="284"/>
      <c r="E93" s="284"/>
      <c r="F93" s="283"/>
      <c r="G93" s="8"/>
      <c r="H93" s="77">
        <f t="shared" si="3"/>
      </c>
      <c r="I93" s="281"/>
      <c r="J93" s="81"/>
      <c r="K93" s="8">
        <f t="shared" si="4"/>
        <v>0</v>
      </c>
      <c r="L93" s="10"/>
    </row>
    <row r="94" spans="1:12" ht="17.25" customHeight="1" thickBot="1" thickTop="1">
      <c r="A94" s="6"/>
      <c r="B94" s="75" t="s">
        <v>110</v>
      </c>
      <c r="C94" s="281"/>
      <c r="D94" s="38"/>
      <c r="E94" s="38"/>
      <c r="F94" s="283"/>
      <c r="G94" s="8"/>
      <c r="H94" s="77">
        <f t="shared" si="3"/>
      </c>
      <c r="I94" s="281"/>
      <c r="J94" s="81"/>
      <c r="K94" s="8">
        <f t="shared" si="4"/>
        <v>0</v>
      </c>
      <c r="L94" s="10"/>
    </row>
    <row r="95" spans="1:12" ht="17.25" customHeight="1" thickBot="1" thickTop="1">
      <c r="A95" s="6"/>
      <c r="B95" s="75" t="s">
        <v>111</v>
      </c>
      <c r="C95" s="281"/>
      <c r="D95" s="38"/>
      <c r="E95" s="38"/>
      <c r="F95" s="283"/>
      <c r="G95" s="8"/>
      <c r="H95" s="82">
        <f t="shared" si="3"/>
      </c>
      <c r="I95" s="281"/>
      <c r="J95" s="81"/>
      <c r="K95" s="8">
        <f t="shared" si="4"/>
        <v>0</v>
      </c>
      <c r="L95" s="10"/>
    </row>
    <row r="96" spans="1:12" ht="6" customHeight="1" thickBot="1" thickTop="1">
      <c r="A96" s="6"/>
      <c r="B96" s="33"/>
      <c r="C96" s="33"/>
      <c r="D96" s="33"/>
      <c r="E96" s="33"/>
      <c r="F96" s="33"/>
      <c r="G96" s="33"/>
      <c r="H96" s="8"/>
      <c r="I96" s="33"/>
      <c r="J96" s="33"/>
      <c r="K96" s="8"/>
      <c r="L96" s="10"/>
    </row>
    <row r="97" spans="1:12" ht="19.5" customHeight="1" thickTop="1">
      <c r="A97" s="6"/>
      <c r="B97" s="32"/>
      <c r="C97" s="33"/>
      <c r="D97" s="71" t="s">
        <v>86</v>
      </c>
      <c r="E97" s="33"/>
      <c r="F97" s="33"/>
      <c r="G97" s="33"/>
      <c r="H97" s="33"/>
      <c r="I97" s="33"/>
      <c r="J97" s="35"/>
      <c r="K97" s="8"/>
      <c r="L97" s="10"/>
    </row>
    <row r="98" spans="1:12" ht="15.75" customHeight="1">
      <c r="A98" s="6"/>
      <c r="B98" s="36"/>
      <c r="C98" s="8"/>
      <c r="D98" s="11" t="str">
        <f>"FOR "&amp;YearType&amp;" YEAR "&amp;Year</f>
        <v>FOR CALENDAR YEAR 2002</v>
      </c>
      <c r="E98" s="8"/>
      <c r="F98" s="8"/>
      <c r="G98" s="8"/>
      <c r="H98" s="8"/>
      <c r="I98" s="8"/>
      <c r="J98" s="39"/>
      <c r="K98" s="8"/>
      <c r="L98" s="10"/>
    </row>
    <row r="99" spans="1:12" ht="16.5" customHeight="1" thickBot="1">
      <c r="A99" s="6"/>
      <c r="B99" s="36"/>
      <c r="C99" s="8"/>
      <c r="D99" s="78" t="s">
        <v>55</v>
      </c>
      <c r="E99" s="8"/>
      <c r="F99" s="8"/>
      <c r="G99" s="8"/>
      <c r="H99" s="8"/>
      <c r="I99" s="8"/>
      <c r="J99" s="39"/>
      <c r="K99" s="8"/>
      <c r="L99" s="10"/>
    </row>
    <row r="100" spans="1:12" ht="32.25" customHeight="1" thickBot="1">
      <c r="A100" s="6"/>
      <c r="B100" s="36"/>
      <c r="C100" s="73" t="s">
        <v>87</v>
      </c>
      <c r="D100" s="73" t="s">
        <v>88</v>
      </c>
      <c r="E100" s="74" t="s">
        <v>89</v>
      </c>
      <c r="F100" s="74" t="s">
        <v>90</v>
      </c>
      <c r="G100" s="79"/>
      <c r="H100" s="73" t="s">
        <v>91</v>
      </c>
      <c r="I100" s="73" t="s">
        <v>57</v>
      </c>
      <c r="J100" s="80"/>
      <c r="K100" s="8"/>
      <c r="L100" s="10"/>
    </row>
    <row r="101" spans="1:12" ht="16.5" customHeight="1" thickBot="1">
      <c r="A101" s="6"/>
      <c r="B101" s="75" t="s">
        <v>92</v>
      </c>
      <c r="C101" s="281"/>
      <c r="D101" s="284"/>
      <c r="E101" s="284"/>
      <c r="F101" s="283"/>
      <c r="G101" s="8"/>
      <c r="H101" s="76">
        <f aca="true" t="shared" si="5" ref="H101:H120">IF(D101&gt;0,E101/D101,"")</f>
      </c>
      <c r="I101" s="281"/>
      <c r="J101" s="81"/>
      <c r="K101" s="8">
        <f aca="true" t="shared" si="6" ref="K101:K120">IF(F101,1,0)</f>
        <v>0</v>
      </c>
      <c r="L101" s="10"/>
    </row>
    <row r="102" spans="1:12" ht="17.25" customHeight="1" thickBot="1" thickTop="1">
      <c r="A102" s="6"/>
      <c r="B102" s="75" t="s">
        <v>93</v>
      </c>
      <c r="C102" s="281"/>
      <c r="D102" s="284"/>
      <c r="E102" s="284"/>
      <c r="F102" s="283"/>
      <c r="G102" s="8"/>
      <c r="H102" s="77">
        <f t="shared" si="5"/>
      </c>
      <c r="I102" s="281"/>
      <c r="J102" s="81"/>
      <c r="K102" s="8">
        <f t="shared" si="6"/>
        <v>0</v>
      </c>
      <c r="L102" s="10"/>
    </row>
    <row r="103" spans="1:12" ht="17.25" customHeight="1" thickBot="1" thickTop="1">
      <c r="A103" s="6"/>
      <c r="B103" s="75" t="s">
        <v>94</v>
      </c>
      <c r="C103" s="281"/>
      <c r="D103" s="284"/>
      <c r="E103" s="284"/>
      <c r="F103" s="283"/>
      <c r="G103" s="8"/>
      <c r="H103" s="77">
        <f t="shared" si="5"/>
      </c>
      <c r="I103" s="281"/>
      <c r="J103" s="81"/>
      <c r="K103" s="8">
        <f t="shared" si="6"/>
        <v>0</v>
      </c>
      <c r="L103" s="10"/>
    </row>
    <row r="104" spans="1:12" ht="17.25" customHeight="1" thickBot="1" thickTop="1">
      <c r="A104" s="6"/>
      <c r="B104" s="75" t="s">
        <v>95</v>
      </c>
      <c r="C104" s="281"/>
      <c r="D104" s="284"/>
      <c r="E104" s="284"/>
      <c r="F104" s="283"/>
      <c r="G104" s="8"/>
      <c r="H104" s="77">
        <f t="shared" si="5"/>
      </c>
      <c r="I104" s="281"/>
      <c r="J104" s="81"/>
      <c r="K104" s="8">
        <f t="shared" si="6"/>
        <v>0</v>
      </c>
      <c r="L104" s="10"/>
    </row>
    <row r="105" spans="1:12" ht="17.25" customHeight="1" thickBot="1" thickTop="1">
      <c r="A105" s="6"/>
      <c r="B105" s="75" t="s">
        <v>96</v>
      </c>
      <c r="C105" s="281"/>
      <c r="D105" s="284"/>
      <c r="E105" s="284"/>
      <c r="F105" s="283"/>
      <c r="G105" s="8"/>
      <c r="H105" s="77">
        <f t="shared" si="5"/>
      </c>
      <c r="I105" s="281"/>
      <c r="J105" s="81"/>
      <c r="K105" s="8">
        <f t="shared" si="6"/>
        <v>0</v>
      </c>
      <c r="L105" s="10"/>
    </row>
    <row r="106" spans="1:12" ht="17.25" customHeight="1" thickBot="1" thickTop="1">
      <c r="A106" s="6"/>
      <c r="B106" s="75" t="s">
        <v>97</v>
      </c>
      <c r="C106" s="281"/>
      <c r="D106" s="284"/>
      <c r="E106" s="284"/>
      <c r="F106" s="283"/>
      <c r="G106" s="8"/>
      <c r="H106" s="77">
        <f t="shared" si="5"/>
      </c>
      <c r="I106" s="281"/>
      <c r="J106" s="81"/>
      <c r="K106" s="8">
        <f t="shared" si="6"/>
        <v>0</v>
      </c>
      <c r="L106" s="10"/>
    </row>
    <row r="107" spans="1:12" ht="17.25" customHeight="1" thickBot="1" thickTop="1">
      <c r="A107" s="6"/>
      <c r="B107" s="75" t="s">
        <v>98</v>
      </c>
      <c r="C107" s="281"/>
      <c r="D107" s="284"/>
      <c r="E107" s="284"/>
      <c r="F107" s="283"/>
      <c r="G107" s="8"/>
      <c r="H107" s="77">
        <f t="shared" si="5"/>
      </c>
      <c r="I107" s="281"/>
      <c r="J107" s="81"/>
      <c r="K107" s="8">
        <f t="shared" si="6"/>
        <v>0</v>
      </c>
      <c r="L107" s="10"/>
    </row>
    <row r="108" spans="1:12" ht="17.25" customHeight="1" thickBot="1" thickTop="1">
      <c r="A108" s="6"/>
      <c r="B108" s="75" t="s">
        <v>99</v>
      </c>
      <c r="C108" s="281"/>
      <c r="D108" s="284"/>
      <c r="E108" s="284"/>
      <c r="F108" s="283"/>
      <c r="G108" s="8"/>
      <c r="H108" s="77">
        <f t="shared" si="5"/>
      </c>
      <c r="I108" s="281"/>
      <c r="J108" s="81"/>
      <c r="K108" s="8">
        <f t="shared" si="6"/>
        <v>0</v>
      </c>
      <c r="L108" s="10"/>
    </row>
    <row r="109" spans="1:12" ht="17.25" customHeight="1" thickBot="1" thickTop="1">
      <c r="A109" s="6"/>
      <c r="B109" s="75" t="s">
        <v>100</v>
      </c>
      <c r="C109" s="281"/>
      <c r="D109" s="284"/>
      <c r="E109" s="284"/>
      <c r="F109" s="283"/>
      <c r="G109" s="8"/>
      <c r="H109" s="77">
        <f t="shared" si="5"/>
      </c>
      <c r="I109" s="281"/>
      <c r="J109" s="81"/>
      <c r="K109" s="8">
        <f t="shared" si="6"/>
        <v>0</v>
      </c>
      <c r="L109" s="10"/>
    </row>
    <row r="110" spans="1:12" ht="17.25" customHeight="1" thickBot="1" thickTop="1">
      <c r="A110" s="6"/>
      <c r="B110" s="75" t="s">
        <v>101</v>
      </c>
      <c r="C110" s="281"/>
      <c r="D110" s="284"/>
      <c r="E110" s="284"/>
      <c r="F110" s="283"/>
      <c r="G110" s="8"/>
      <c r="H110" s="77">
        <f t="shared" si="5"/>
      </c>
      <c r="I110" s="281"/>
      <c r="J110" s="81"/>
      <c r="K110" s="8">
        <f t="shared" si="6"/>
        <v>0</v>
      </c>
      <c r="L110" s="10"/>
    </row>
    <row r="111" spans="1:12" ht="17.25" customHeight="1" thickBot="1" thickTop="1">
      <c r="A111" s="6"/>
      <c r="B111" s="75" t="s">
        <v>102</v>
      </c>
      <c r="C111" s="281"/>
      <c r="D111" s="284"/>
      <c r="E111" s="284"/>
      <c r="F111" s="283"/>
      <c r="G111" s="8"/>
      <c r="H111" s="77">
        <f t="shared" si="5"/>
      </c>
      <c r="I111" s="281"/>
      <c r="J111" s="81"/>
      <c r="K111" s="8">
        <f t="shared" si="6"/>
        <v>0</v>
      </c>
      <c r="L111" s="10"/>
    </row>
    <row r="112" spans="1:12" ht="17.25" customHeight="1" thickBot="1" thickTop="1">
      <c r="A112" s="6"/>
      <c r="B112" s="75" t="s">
        <v>103</v>
      </c>
      <c r="C112" s="281"/>
      <c r="D112" s="284"/>
      <c r="E112" s="284"/>
      <c r="F112" s="283"/>
      <c r="G112" s="8"/>
      <c r="H112" s="77">
        <f t="shared" si="5"/>
      </c>
      <c r="I112" s="281"/>
      <c r="J112" s="81"/>
      <c r="K112" s="8">
        <f t="shared" si="6"/>
        <v>0</v>
      </c>
      <c r="L112" s="10"/>
    </row>
    <row r="113" spans="1:12" ht="17.25" customHeight="1" thickBot="1" thickTop="1">
      <c r="A113" s="6"/>
      <c r="B113" s="75" t="s">
        <v>104</v>
      </c>
      <c r="C113" s="281"/>
      <c r="D113" s="38"/>
      <c r="E113" s="38"/>
      <c r="F113" s="283"/>
      <c r="G113" s="8"/>
      <c r="H113" s="77">
        <f t="shared" si="5"/>
      </c>
      <c r="I113" s="281"/>
      <c r="J113" s="81"/>
      <c r="K113" s="8">
        <f t="shared" si="6"/>
        <v>0</v>
      </c>
      <c r="L113" s="10"/>
    </row>
    <row r="114" spans="1:12" ht="17.25" customHeight="1" thickBot="1" thickTop="1">
      <c r="A114" s="6"/>
      <c r="B114" s="75" t="s">
        <v>105</v>
      </c>
      <c r="C114" s="281"/>
      <c r="D114" s="38"/>
      <c r="E114" s="38"/>
      <c r="F114" s="283"/>
      <c r="G114" s="8"/>
      <c r="H114" s="77">
        <f t="shared" si="5"/>
      </c>
      <c r="I114" s="281"/>
      <c r="J114" s="81"/>
      <c r="K114" s="8">
        <f t="shared" si="6"/>
        <v>0</v>
      </c>
      <c r="L114" s="10"/>
    </row>
    <row r="115" spans="1:12" ht="17.25" customHeight="1" thickBot="1" thickTop="1">
      <c r="A115" s="6"/>
      <c r="B115" s="75" t="s">
        <v>106</v>
      </c>
      <c r="C115" s="281"/>
      <c r="D115" s="38"/>
      <c r="E115" s="38"/>
      <c r="F115" s="283"/>
      <c r="G115" s="8"/>
      <c r="H115" s="77">
        <f t="shared" si="5"/>
      </c>
      <c r="I115" s="281"/>
      <c r="J115" s="81"/>
      <c r="K115" s="8">
        <f t="shared" si="6"/>
        <v>0</v>
      </c>
      <c r="L115" s="10"/>
    </row>
    <row r="116" spans="1:12" ht="17.25" customHeight="1" thickBot="1" thickTop="1">
      <c r="A116" s="6"/>
      <c r="B116" s="75" t="s">
        <v>107</v>
      </c>
      <c r="C116" s="281"/>
      <c r="D116" s="38"/>
      <c r="E116" s="38"/>
      <c r="F116" s="283"/>
      <c r="G116" s="8"/>
      <c r="H116" s="77">
        <f t="shared" si="5"/>
      </c>
      <c r="I116" s="281"/>
      <c r="J116" s="81"/>
      <c r="K116" s="8">
        <f t="shared" si="6"/>
        <v>0</v>
      </c>
      <c r="L116" s="10"/>
    </row>
    <row r="117" spans="1:12" ht="17.25" customHeight="1" thickBot="1" thickTop="1">
      <c r="A117" s="6"/>
      <c r="B117" s="75" t="s">
        <v>108</v>
      </c>
      <c r="C117" s="281"/>
      <c r="D117" s="38"/>
      <c r="E117" s="38"/>
      <c r="F117" s="283"/>
      <c r="G117" s="8"/>
      <c r="H117" s="77">
        <f t="shared" si="5"/>
      </c>
      <c r="I117" s="281"/>
      <c r="J117" s="81"/>
      <c r="K117" s="8">
        <f t="shared" si="6"/>
        <v>0</v>
      </c>
      <c r="L117" s="10"/>
    </row>
    <row r="118" spans="1:12" ht="17.25" customHeight="1" thickBot="1" thickTop="1">
      <c r="A118" s="6"/>
      <c r="B118" s="75" t="s">
        <v>109</v>
      </c>
      <c r="C118" s="281"/>
      <c r="D118" s="38"/>
      <c r="E118" s="38"/>
      <c r="F118" s="283"/>
      <c r="G118" s="8"/>
      <c r="H118" s="77">
        <f t="shared" si="5"/>
      </c>
      <c r="I118" s="281"/>
      <c r="J118" s="81"/>
      <c r="K118" s="8">
        <f t="shared" si="6"/>
        <v>0</v>
      </c>
      <c r="L118" s="10"/>
    </row>
    <row r="119" spans="1:12" ht="17.25" customHeight="1" thickBot="1" thickTop="1">
      <c r="A119" s="6"/>
      <c r="B119" s="75" t="s">
        <v>110</v>
      </c>
      <c r="C119" s="281"/>
      <c r="D119" s="38"/>
      <c r="E119" s="38"/>
      <c r="F119" s="283"/>
      <c r="G119" s="8"/>
      <c r="H119" s="77">
        <f t="shared" si="5"/>
      </c>
      <c r="I119" s="281"/>
      <c r="J119" s="81"/>
      <c r="K119" s="8">
        <f t="shared" si="6"/>
        <v>0</v>
      </c>
      <c r="L119" s="10"/>
    </row>
    <row r="120" spans="1:12" ht="17.25" customHeight="1" thickBot="1" thickTop="1">
      <c r="A120" s="6"/>
      <c r="B120" s="75" t="s">
        <v>111</v>
      </c>
      <c r="C120" s="281"/>
      <c r="D120" s="38"/>
      <c r="E120" s="38"/>
      <c r="F120" s="283"/>
      <c r="G120" s="8"/>
      <c r="H120" s="83">
        <f t="shared" si="5"/>
      </c>
      <c r="I120" s="281"/>
      <c r="J120" s="81"/>
      <c r="K120" s="8">
        <f t="shared" si="6"/>
        <v>0</v>
      </c>
      <c r="L120" s="10"/>
    </row>
    <row r="121" spans="1:12" ht="6" customHeight="1" thickBot="1" thickTop="1">
      <c r="A121" s="6"/>
      <c r="B121" s="84"/>
      <c r="C121" s="33"/>
      <c r="D121" s="33"/>
      <c r="E121" s="33"/>
      <c r="F121" s="33"/>
      <c r="G121" s="33"/>
      <c r="H121" s="8"/>
      <c r="I121" s="33"/>
      <c r="J121" s="84"/>
      <c r="K121" s="8"/>
      <c r="L121" s="10"/>
    </row>
    <row r="122" spans="1:12" ht="19.5" customHeight="1" thickTop="1">
      <c r="A122" s="6"/>
      <c r="B122" s="32"/>
      <c r="C122" s="33"/>
      <c r="D122" s="71" t="s">
        <v>86</v>
      </c>
      <c r="E122" s="33"/>
      <c r="F122" s="33"/>
      <c r="G122" s="33"/>
      <c r="H122" s="33"/>
      <c r="I122" s="33"/>
      <c r="J122" s="35"/>
      <c r="K122" s="8"/>
      <c r="L122" s="10"/>
    </row>
    <row r="123" spans="1:12" ht="15.75" customHeight="1">
      <c r="A123" s="6"/>
      <c r="B123" s="36"/>
      <c r="C123" s="8"/>
      <c r="D123" s="11" t="str">
        <f>"FOR "&amp;YearType&amp;" YEAR "&amp;Year</f>
        <v>FOR CALENDAR YEAR 2002</v>
      </c>
      <c r="E123" s="8"/>
      <c r="F123" s="8"/>
      <c r="G123" s="8"/>
      <c r="H123" s="8"/>
      <c r="I123" s="8"/>
      <c r="J123" s="39"/>
      <c r="K123" s="8"/>
      <c r="L123" s="10"/>
    </row>
    <row r="124" spans="1:12" ht="16.5" customHeight="1" thickBot="1">
      <c r="A124" s="6"/>
      <c r="B124" s="36"/>
      <c r="C124" s="8"/>
      <c r="D124" s="78" t="s">
        <v>56</v>
      </c>
      <c r="E124" s="8"/>
      <c r="F124" s="8"/>
      <c r="G124" s="8"/>
      <c r="H124" s="8"/>
      <c r="I124" s="8"/>
      <c r="J124" s="39"/>
      <c r="K124" s="8"/>
      <c r="L124" s="10"/>
    </row>
    <row r="125" spans="1:12" ht="32.25" customHeight="1" thickBot="1">
      <c r="A125" s="6"/>
      <c r="B125" s="36"/>
      <c r="C125" s="73" t="s">
        <v>87</v>
      </c>
      <c r="D125" s="73" t="s">
        <v>88</v>
      </c>
      <c r="E125" s="74" t="s">
        <v>89</v>
      </c>
      <c r="F125" s="74" t="s">
        <v>90</v>
      </c>
      <c r="G125" s="79"/>
      <c r="H125" s="73" t="s">
        <v>91</v>
      </c>
      <c r="I125" s="73" t="s">
        <v>57</v>
      </c>
      <c r="J125" s="80"/>
      <c r="K125" s="8"/>
      <c r="L125" s="10"/>
    </row>
    <row r="126" spans="1:12" ht="16.5" customHeight="1" thickBot="1">
      <c r="A126" s="6"/>
      <c r="B126" s="75" t="s">
        <v>92</v>
      </c>
      <c r="C126" s="281"/>
      <c r="D126" s="284"/>
      <c r="E126" s="284"/>
      <c r="F126" s="283"/>
      <c r="G126" s="8"/>
      <c r="H126" s="76">
        <f aca="true" t="shared" si="7" ref="H126:H145">IF(D126&gt;0,E126/D126,"")</f>
      </c>
      <c r="I126" s="281"/>
      <c r="J126" s="81"/>
      <c r="K126" s="8">
        <f aca="true" t="shared" si="8" ref="K126:K145">IF(F126,1,0)</f>
        <v>0</v>
      </c>
      <c r="L126" s="10"/>
    </row>
    <row r="127" spans="1:12" ht="17.25" customHeight="1" thickBot="1" thickTop="1">
      <c r="A127" s="6"/>
      <c r="B127" s="75" t="s">
        <v>93</v>
      </c>
      <c r="C127" s="281"/>
      <c r="D127" s="284"/>
      <c r="E127" s="284"/>
      <c r="F127" s="283"/>
      <c r="G127" s="8"/>
      <c r="H127" s="77">
        <f t="shared" si="7"/>
      </c>
      <c r="I127" s="281"/>
      <c r="J127" s="81"/>
      <c r="K127" s="8">
        <f t="shared" si="8"/>
        <v>0</v>
      </c>
      <c r="L127" s="10"/>
    </row>
    <row r="128" spans="1:12" ht="17.25" customHeight="1" thickBot="1" thickTop="1">
      <c r="A128" s="6"/>
      <c r="B128" s="75" t="s">
        <v>94</v>
      </c>
      <c r="C128" s="281"/>
      <c r="D128" s="284"/>
      <c r="E128" s="284"/>
      <c r="F128" s="283"/>
      <c r="G128" s="8"/>
      <c r="H128" s="77">
        <f t="shared" si="7"/>
      </c>
      <c r="I128" s="281"/>
      <c r="J128" s="81"/>
      <c r="K128" s="8">
        <f t="shared" si="8"/>
        <v>0</v>
      </c>
      <c r="L128" s="10"/>
    </row>
    <row r="129" spans="1:12" ht="17.25" customHeight="1" thickBot="1" thickTop="1">
      <c r="A129" s="6"/>
      <c r="B129" s="75" t="s">
        <v>95</v>
      </c>
      <c r="C129" s="281"/>
      <c r="D129" s="284"/>
      <c r="E129" s="284"/>
      <c r="F129" s="283"/>
      <c r="G129" s="8"/>
      <c r="H129" s="77">
        <f t="shared" si="7"/>
      </c>
      <c r="I129" s="281"/>
      <c r="J129" s="81"/>
      <c r="K129" s="8">
        <f t="shared" si="8"/>
        <v>0</v>
      </c>
      <c r="L129" s="10"/>
    </row>
    <row r="130" spans="1:12" ht="17.25" customHeight="1" thickBot="1" thickTop="1">
      <c r="A130" s="6"/>
      <c r="B130" s="75" t="s">
        <v>96</v>
      </c>
      <c r="C130" s="281"/>
      <c r="D130" s="284"/>
      <c r="E130" s="284"/>
      <c r="F130" s="283"/>
      <c r="G130" s="8"/>
      <c r="H130" s="77">
        <f t="shared" si="7"/>
      </c>
      <c r="I130" s="281"/>
      <c r="J130" s="81"/>
      <c r="K130" s="8">
        <f t="shared" si="8"/>
        <v>0</v>
      </c>
      <c r="L130" s="10"/>
    </row>
    <row r="131" spans="1:12" ht="17.25" customHeight="1" thickBot="1" thickTop="1">
      <c r="A131" s="6"/>
      <c r="B131" s="75" t="s">
        <v>97</v>
      </c>
      <c r="C131" s="281"/>
      <c r="D131" s="284"/>
      <c r="E131" s="284"/>
      <c r="F131" s="283"/>
      <c r="G131" s="8"/>
      <c r="H131" s="77">
        <f t="shared" si="7"/>
      </c>
      <c r="I131" s="281"/>
      <c r="J131" s="81"/>
      <c r="K131" s="8">
        <f t="shared" si="8"/>
        <v>0</v>
      </c>
      <c r="L131" s="10"/>
    </row>
    <row r="132" spans="1:12" ht="17.25" customHeight="1" thickBot="1" thickTop="1">
      <c r="A132" s="6"/>
      <c r="B132" s="75" t="s">
        <v>98</v>
      </c>
      <c r="C132" s="281"/>
      <c r="D132" s="284"/>
      <c r="E132" s="284"/>
      <c r="F132" s="283"/>
      <c r="G132" s="8"/>
      <c r="H132" s="77">
        <f t="shared" si="7"/>
      </c>
      <c r="I132" s="281"/>
      <c r="J132" s="81"/>
      <c r="K132" s="8">
        <f t="shared" si="8"/>
        <v>0</v>
      </c>
      <c r="L132" s="10"/>
    </row>
    <row r="133" spans="1:12" ht="17.25" customHeight="1" thickBot="1" thickTop="1">
      <c r="A133" s="6"/>
      <c r="B133" s="75" t="s">
        <v>99</v>
      </c>
      <c r="C133" s="281"/>
      <c r="D133" s="284"/>
      <c r="E133" s="284"/>
      <c r="F133" s="283"/>
      <c r="G133" s="8"/>
      <c r="H133" s="77">
        <f t="shared" si="7"/>
      </c>
      <c r="I133" s="281"/>
      <c r="J133" s="81"/>
      <c r="K133" s="8">
        <f t="shared" si="8"/>
        <v>0</v>
      </c>
      <c r="L133" s="10"/>
    </row>
    <row r="134" spans="1:12" ht="17.25" customHeight="1" thickBot="1" thickTop="1">
      <c r="A134" s="6"/>
      <c r="B134" s="75" t="s">
        <v>100</v>
      </c>
      <c r="C134" s="281"/>
      <c r="D134" s="284"/>
      <c r="E134" s="284"/>
      <c r="F134" s="283"/>
      <c r="G134" s="8"/>
      <c r="H134" s="77">
        <f t="shared" si="7"/>
      </c>
      <c r="I134" s="281"/>
      <c r="J134" s="81"/>
      <c r="K134" s="8">
        <f t="shared" si="8"/>
        <v>0</v>
      </c>
      <c r="L134" s="10"/>
    </row>
    <row r="135" spans="1:12" ht="17.25" customHeight="1" thickBot="1" thickTop="1">
      <c r="A135" s="6"/>
      <c r="B135" s="75" t="s">
        <v>101</v>
      </c>
      <c r="C135" s="281"/>
      <c r="D135" s="284"/>
      <c r="E135" s="284"/>
      <c r="F135" s="283"/>
      <c r="G135" s="8"/>
      <c r="H135" s="77">
        <f t="shared" si="7"/>
      </c>
      <c r="I135" s="281"/>
      <c r="J135" s="81"/>
      <c r="K135" s="8">
        <f t="shared" si="8"/>
        <v>0</v>
      </c>
      <c r="L135" s="10"/>
    </row>
    <row r="136" spans="1:12" ht="17.25" customHeight="1" thickBot="1" thickTop="1">
      <c r="A136" s="6"/>
      <c r="B136" s="75" t="s">
        <v>102</v>
      </c>
      <c r="C136" s="281"/>
      <c r="D136" s="284"/>
      <c r="E136" s="284"/>
      <c r="F136" s="283"/>
      <c r="G136" s="8"/>
      <c r="H136" s="77">
        <f t="shared" si="7"/>
      </c>
      <c r="I136" s="281"/>
      <c r="J136" s="81"/>
      <c r="K136" s="8">
        <f t="shared" si="8"/>
        <v>0</v>
      </c>
      <c r="L136" s="10"/>
    </row>
    <row r="137" spans="1:12" ht="17.25" customHeight="1" thickBot="1" thickTop="1">
      <c r="A137" s="6"/>
      <c r="B137" s="75" t="s">
        <v>103</v>
      </c>
      <c r="C137" s="281"/>
      <c r="D137" s="38"/>
      <c r="E137" s="38"/>
      <c r="F137" s="283"/>
      <c r="G137" s="8"/>
      <c r="H137" s="77">
        <f t="shared" si="7"/>
      </c>
      <c r="I137" s="281"/>
      <c r="J137" s="81"/>
      <c r="K137" s="8">
        <f t="shared" si="8"/>
        <v>0</v>
      </c>
      <c r="L137" s="10"/>
    </row>
    <row r="138" spans="1:12" ht="17.25" customHeight="1" thickBot="1" thickTop="1">
      <c r="A138" s="6"/>
      <c r="B138" s="75" t="s">
        <v>104</v>
      </c>
      <c r="C138" s="281"/>
      <c r="D138" s="38"/>
      <c r="E138" s="38"/>
      <c r="F138" s="283"/>
      <c r="G138" s="8"/>
      <c r="H138" s="77">
        <f t="shared" si="7"/>
      </c>
      <c r="I138" s="281"/>
      <c r="J138" s="81"/>
      <c r="K138" s="8">
        <f t="shared" si="8"/>
        <v>0</v>
      </c>
      <c r="L138" s="10"/>
    </row>
    <row r="139" spans="1:12" ht="17.25" customHeight="1" thickBot="1" thickTop="1">
      <c r="A139" s="6"/>
      <c r="B139" s="75" t="s">
        <v>105</v>
      </c>
      <c r="C139" s="281"/>
      <c r="D139" s="38"/>
      <c r="E139" s="38"/>
      <c r="F139" s="283"/>
      <c r="G139" s="8"/>
      <c r="H139" s="77">
        <f t="shared" si="7"/>
      </c>
      <c r="I139" s="281"/>
      <c r="J139" s="81"/>
      <c r="K139" s="8">
        <f t="shared" si="8"/>
        <v>0</v>
      </c>
      <c r="L139" s="10"/>
    </row>
    <row r="140" spans="1:12" ht="17.25" customHeight="1" thickBot="1" thickTop="1">
      <c r="A140" s="6"/>
      <c r="B140" s="75" t="s">
        <v>106</v>
      </c>
      <c r="C140" s="281"/>
      <c r="D140" s="38"/>
      <c r="E140" s="38"/>
      <c r="F140" s="283"/>
      <c r="G140" s="8"/>
      <c r="H140" s="77">
        <f t="shared" si="7"/>
      </c>
      <c r="I140" s="281"/>
      <c r="J140" s="81"/>
      <c r="K140" s="8">
        <f t="shared" si="8"/>
        <v>0</v>
      </c>
      <c r="L140" s="10"/>
    </row>
    <row r="141" spans="1:12" ht="17.25" customHeight="1" thickBot="1" thickTop="1">
      <c r="A141" s="6"/>
      <c r="B141" s="75" t="s">
        <v>107</v>
      </c>
      <c r="C141" s="281"/>
      <c r="D141" s="38"/>
      <c r="E141" s="38"/>
      <c r="F141" s="283"/>
      <c r="G141" s="8"/>
      <c r="H141" s="77">
        <f t="shared" si="7"/>
      </c>
      <c r="I141" s="281"/>
      <c r="J141" s="81"/>
      <c r="K141" s="8">
        <f t="shared" si="8"/>
        <v>0</v>
      </c>
      <c r="L141" s="10"/>
    </row>
    <row r="142" spans="1:12" ht="17.25" customHeight="1" thickBot="1" thickTop="1">
      <c r="A142" s="6"/>
      <c r="B142" s="75" t="s">
        <v>108</v>
      </c>
      <c r="C142" s="281"/>
      <c r="D142" s="38"/>
      <c r="E142" s="38"/>
      <c r="F142" s="283"/>
      <c r="G142" s="8"/>
      <c r="H142" s="77">
        <f t="shared" si="7"/>
      </c>
      <c r="I142" s="281"/>
      <c r="J142" s="81"/>
      <c r="K142" s="8">
        <f t="shared" si="8"/>
        <v>0</v>
      </c>
      <c r="L142" s="10"/>
    </row>
    <row r="143" spans="1:12" ht="17.25" customHeight="1" thickBot="1" thickTop="1">
      <c r="A143" s="6"/>
      <c r="B143" s="75" t="s">
        <v>109</v>
      </c>
      <c r="C143" s="281"/>
      <c r="D143" s="38"/>
      <c r="E143" s="38"/>
      <c r="F143" s="283"/>
      <c r="G143" s="8"/>
      <c r="H143" s="77">
        <f t="shared" si="7"/>
      </c>
      <c r="I143" s="281"/>
      <c r="J143" s="81"/>
      <c r="K143" s="8">
        <f t="shared" si="8"/>
        <v>0</v>
      </c>
      <c r="L143" s="10"/>
    </row>
    <row r="144" spans="1:12" ht="17.25" customHeight="1" thickBot="1" thickTop="1">
      <c r="A144" s="6"/>
      <c r="B144" s="75" t="s">
        <v>110</v>
      </c>
      <c r="C144" s="281"/>
      <c r="D144" s="38"/>
      <c r="E144" s="38"/>
      <c r="F144" s="283"/>
      <c r="G144" s="8"/>
      <c r="H144" s="77">
        <f t="shared" si="7"/>
      </c>
      <c r="I144" s="281"/>
      <c r="J144" s="81"/>
      <c r="K144" s="8">
        <f t="shared" si="8"/>
        <v>0</v>
      </c>
      <c r="L144" s="10"/>
    </row>
    <row r="145" spans="1:12" ht="17.25" customHeight="1" thickBot="1" thickTop="1">
      <c r="A145" s="6"/>
      <c r="B145" s="75" t="s">
        <v>111</v>
      </c>
      <c r="C145" s="281"/>
      <c r="D145" s="38"/>
      <c r="E145" s="38"/>
      <c r="F145" s="283"/>
      <c r="G145" s="8"/>
      <c r="H145" s="77">
        <f t="shared" si="7"/>
      </c>
      <c r="I145" s="281"/>
      <c r="J145" s="85"/>
      <c r="K145" s="8">
        <f t="shared" si="8"/>
        <v>0</v>
      </c>
      <c r="L145" s="10"/>
    </row>
    <row r="146" spans="1:12" ht="6" customHeight="1" thickBot="1" thickTop="1">
      <c r="A146" s="6"/>
      <c r="B146" s="33"/>
      <c r="C146" s="33"/>
      <c r="D146" s="33"/>
      <c r="E146" s="33"/>
      <c r="F146" s="33"/>
      <c r="G146" s="33"/>
      <c r="H146" s="33"/>
      <c r="I146" s="33"/>
      <c r="J146" s="8"/>
      <c r="K146" s="8"/>
      <c r="L146" s="10"/>
    </row>
    <row r="147" spans="1:12" ht="19.5" customHeight="1" thickTop="1">
      <c r="A147" s="6"/>
      <c r="B147" s="32"/>
      <c r="C147" s="33"/>
      <c r="D147" s="71" t="s">
        <v>113</v>
      </c>
      <c r="E147" s="33"/>
      <c r="F147" s="33"/>
      <c r="G147" s="33"/>
      <c r="H147" s="33"/>
      <c r="I147" s="33"/>
      <c r="J147" s="35"/>
      <c r="K147" s="8"/>
      <c r="L147" s="10"/>
    </row>
    <row r="148" spans="1:12" ht="18.75" customHeight="1">
      <c r="A148" s="6"/>
      <c r="B148" s="36"/>
      <c r="C148" s="8"/>
      <c r="D148" s="9" t="s">
        <v>114</v>
      </c>
      <c r="E148" s="8"/>
      <c r="F148" s="8"/>
      <c r="G148" s="8"/>
      <c r="H148" s="8"/>
      <c r="I148" s="8"/>
      <c r="J148" s="39"/>
      <c r="K148" s="8"/>
      <c r="L148" s="10"/>
    </row>
    <row r="149" spans="1:12" ht="16.5" customHeight="1" thickBot="1">
      <c r="A149" s="6"/>
      <c r="B149" s="36"/>
      <c r="C149" s="8"/>
      <c r="D149" s="11" t="str">
        <f>"FOR "&amp;YearType&amp;" YEAR "&amp;Year</f>
        <v>FOR CALENDAR YEAR 2002</v>
      </c>
      <c r="E149" s="8"/>
      <c r="F149" s="8"/>
      <c r="G149" s="8"/>
      <c r="H149" s="8"/>
      <c r="I149" s="8"/>
      <c r="J149" s="39"/>
      <c r="K149" s="8"/>
      <c r="L149" s="10"/>
    </row>
    <row r="150" spans="1:12" ht="32.25" customHeight="1" thickBot="1">
      <c r="A150" s="6"/>
      <c r="B150" s="36"/>
      <c r="C150" s="73" t="s">
        <v>87</v>
      </c>
      <c r="D150" s="74" t="s">
        <v>23</v>
      </c>
      <c r="E150" s="73" t="s">
        <v>53</v>
      </c>
      <c r="F150" s="73" t="s">
        <v>54</v>
      </c>
      <c r="G150" s="74" t="s">
        <v>55</v>
      </c>
      <c r="H150" s="74" t="s">
        <v>56</v>
      </c>
      <c r="I150" s="8"/>
      <c r="J150" s="39"/>
      <c r="K150" s="8"/>
      <c r="L150" s="10"/>
    </row>
    <row r="151" spans="1:12" ht="16.5" customHeight="1" thickBot="1">
      <c r="A151" s="6"/>
      <c r="B151" s="36"/>
      <c r="C151" s="64" t="s">
        <v>115</v>
      </c>
      <c r="D151" s="86">
        <f aca="true" t="shared" si="9" ref="D151:D177">SUM(E151:H151)</f>
        <v>0</v>
      </c>
      <c r="E151" s="284"/>
      <c r="F151" s="284"/>
      <c r="G151" s="284"/>
      <c r="H151" s="284"/>
      <c r="I151" s="8"/>
      <c r="J151" s="39"/>
      <c r="K151" s="8"/>
      <c r="L151" s="10"/>
    </row>
    <row r="152" spans="1:12" ht="17.25" customHeight="1" thickBot="1" thickTop="1">
      <c r="A152" s="6"/>
      <c r="B152" s="36"/>
      <c r="C152" s="64" t="s">
        <v>116</v>
      </c>
      <c r="D152" s="41">
        <f t="shared" si="9"/>
        <v>0</v>
      </c>
      <c r="E152" s="284"/>
      <c r="F152" s="284"/>
      <c r="G152" s="284"/>
      <c r="H152" s="284"/>
      <c r="I152" s="8"/>
      <c r="J152" s="39"/>
      <c r="K152" s="8"/>
      <c r="L152" s="10"/>
    </row>
    <row r="153" spans="1:12" ht="17.25" customHeight="1" thickBot="1" thickTop="1">
      <c r="A153" s="6"/>
      <c r="B153" s="36"/>
      <c r="C153" s="64" t="s">
        <v>117</v>
      </c>
      <c r="D153" s="41">
        <f t="shared" si="9"/>
        <v>0</v>
      </c>
      <c r="E153" s="284"/>
      <c r="F153" s="284"/>
      <c r="G153" s="284"/>
      <c r="H153" s="284"/>
      <c r="I153" s="8"/>
      <c r="J153" s="39"/>
      <c r="K153" s="8"/>
      <c r="L153" s="10"/>
    </row>
    <row r="154" spans="1:12" ht="17.25" customHeight="1" thickBot="1" thickTop="1">
      <c r="A154" s="6"/>
      <c r="B154" s="36"/>
      <c r="C154" s="64" t="s">
        <v>118</v>
      </c>
      <c r="D154" s="41">
        <f t="shared" si="9"/>
        <v>0</v>
      </c>
      <c r="E154" s="284"/>
      <c r="F154" s="284"/>
      <c r="G154" s="284"/>
      <c r="H154" s="284"/>
      <c r="I154" s="8"/>
      <c r="J154" s="39"/>
      <c r="K154" s="8"/>
      <c r="L154" s="10"/>
    </row>
    <row r="155" spans="1:12" ht="17.25" customHeight="1" thickBot="1" thickTop="1">
      <c r="A155" s="6"/>
      <c r="B155" s="36"/>
      <c r="C155" s="64" t="s">
        <v>119</v>
      </c>
      <c r="D155" s="41">
        <f t="shared" si="9"/>
        <v>0</v>
      </c>
      <c r="E155" s="284"/>
      <c r="F155" s="284"/>
      <c r="G155" s="284"/>
      <c r="H155" s="284"/>
      <c r="I155" s="8"/>
      <c r="J155" s="39"/>
      <c r="K155" s="8"/>
      <c r="L155" s="10"/>
    </row>
    <row r="156" spans="1:12" ht="17.25" customHeight="1" thickBot="1" thickTop="1">
      <c r="A156" s="6"/>
      <c r="B156" s="36"/>
      <c r="C156" s="64" t="s">
        <v>120</v>
      </c>
      <c r="D156" s="41">
        <f t="shared" si="9"/>
        <v>0</v>
      </c>
      <c r="E156" s="284"/>
      <c r="F156" s="284"/>
      <c r="G156" s="284"/>
      <c r="H156" s="284"/>
      <c r="I156" s="8"/>
      <c r="J156" s="39"/>
      <c r="K156" s="8"/>
      <c r="L156" s="10"/>
    </row>
    <row r="157" spans="1:12" ht="17.25" customHeight="1" thickBot="1" thickTop="1">
      <c r="A157" s="6"/>
      <c r="B157" s="36"/>
      <c r="C157" s="64" t="s">
        <v>121</v>
      </c>
      <c r="D157" s="41">
        <f t="shared" si="9"/>
        <v>0</v>
      </c>
      <c r="E157" s="41">
        <f>SUM(E158:E177)</f>
        <v>0</v>
      </c>
      <c r="F157" s="41">
        <f>SUM(F158:F177)</f>
        <v>0</v>
      </c>
      <c r="G157" s="41">
        <f>SUM(G158:G177)</f>
        <v>0</v>
      </c>
      <c r="H157" s="87">
        <f>SUM(H158:H177)</f>
        <v>0</v>
      </c>
      <c r="I157" s="74" t="s">
        <v>122</v>
      </c>
      <c r="J157" s="80"/>
      <c r="K157" s="8">
        <f aca="true" t="shared" si="10" ref="K157:K176">IF(G158,1,0)</f>
        <v>0</v>
      </c>
      <c r="L157" s="10"/>
    </row>
    <row r="158" spans="1:12" ht="17.25" customHeight="1" thickBot="1" thickTop="1">
      <c r="A158" s="6"/>
      <c r="B158" s="75" t="s">
        <v>92</v>
      </c>
      <c r="C158" s="281"/>
      <c r="D158" s="41">
        <f t="shared" si="9"/>
        <v>0</v>
      </c>
      <c r="E158" s="284"/>
      <c r="F158" s="284"/>
      <c r="G158" s="284"/>
      <c r="H158" s="284"/>
      <c r="I158" s="281"/>
      <c r="J158" s="81"/>
      <c r="K158" s="8">
        <f t="shared" si="10"/>
        <v>0</v>
      </c>
      <c r="L158" s="10"/>
    </row>
    <row r="159" spans="1:12" ht="17.25" customHeight="1" thickBot="1" thickTop="1">
      <c r="A159" s="6"/>
      <c r="B159" s="75" t="s">
        <v>93</v>
      </c>
      <c r="C159" s="281"/>
      <c r="D159" s="41">
        <f t="shared" si="9"/>
        <v>0</v>
      </c>
      <c r="E159" s="38"/>
      <c r="F159" s="38"/>
      <c r="G159" s="284"/>
      <c r="H159" s="38"/>
      <c r="I159" s="281"/>
      <c r="J159" s="81"/>
      <c r="K159" s="8">
        <f t="shared" si="10"/>
        <v>0</v>
      </c>
      <c r="L159" s="10"/>
    </row>
    <row r="160" spans="1:12" ht="17.25" customHeight="1" thickBot="1" thickTop="1">
      <c r="A160" s="6"/>
      <c r="B160" s="75" t="s">
        <v>94</v>
      </c>
      <c r="C160" s="281"/>
      <c r="D160" s="41">
        <f t="shared" si="9"/>
        <v>0</v>
      </c>
      <c r="E160" s="38"/>
      <c r="F160" s="38"/>
      <c r="G160" s="284"/>
      <c r="H160" s="38"/>
      <c r="I160" s="281"/>
      <c r="J160" s="81"/>
      <c r="K160" s="8">
        <f t="shared" si="10"/>
        <v>0</v>
      </c>
      <c r="L160" s="10"/>
    </row>
    <row r="161" spans="1:12" ht="17.25" customHeight="1" thickBot="1" thickTop="1">
      <c r="A161" s="6"/>
      <c r="B161" s="75" t="s">
        <v>95</v>
      </c>
      <c r="C161" s="281"/>
      <c r="D161" s="41">
        <f t="shared" si="9"/>
        <v>0</v>
      </c>
      <c r="E161" s="38"/>
      <c r="F161" s="38"/>
      <c r="G161" s="284"/>
      <c r="H161" s="38"/>
      <c r="I161" s="281"/>
      <c r="J161" s="81"/>
      <c r="K161" s="8">
        <f t="shared" si="10"/>
        <v>0</v>
      </c>
      <c r="L161" s="10"/>
    </row>
    <row r="162" spans="1:12" ht="17.25" customHeight="1" thickBot="1" thickTop="1">
      <c r="A162" s="6"/>
      <c r="B162" s="75" t="s">
        <v>96</v>
      </c>
      <c r="C162" s="281"/>
      <c r="D162" s="41">
        <f t="shared" si="9"/>
        <v>0</v>
      </c>
      <c r="E162" s="38"/>
      <c r="F162" s="38"/>
      <c r="G162" s="284"/>
      <c r="H162" s="38"/>
      <c r="I162" s="281"/>
      <c r="J162" s="81"/>
      <c r="K162" s="8">
        <f t="shared" si="10"/>
        <v>0</v>
      </c>
      <c r="L162" s="10"/>
    </row>
    <row r="163" spans="1:12" ht="17.25" customHeight="1" thickBot="1" thickTop="1">
      <c r="A163" s="6"/>
      <c r="B163" s="75" t="s">
        <v>97</v>
      </c>
      <c r="C163" s="281"/>
      <c r="D163" s="41">
        <f t="shared" si="9"/>
        <v>0</v>
      </c>
      <c r="E163" s="38"/>
      <c r="F163" s="38"/>
      <c r="G163" s="284"/>
      <c r="H163" s="38"/>
      <c r="I163" s="281"/>
      <c r="J163" s="81"/>
      <c r="K163" s="8">
        <f t="shared" si="10"/>
        <v>0</v>
      </c>
      <c r="L163" s="10"/>
    </row>
    <row r="164" spans="1:12" ht="17.25" customHeight="1" thickBot="1" thickTop="1">
      <c r="A164" s="6"/>
      <c r="B164" s="75" t="s">
        <v>98</v>
      </c>
      <c r="C164" s="281"/>
      <c r="D164" s="41">
        <f t="shared" si="9"/>
        <v>0</v>
      </c>
      <c r="E164" s="38"/>
      <c r="F164" s="38"/>
      <c r="G164" s="284"/>
      <c r="H164" s="38"/>
      <c r="I164" s="281"/>
      <c r="J164" s="81"/>
      <c r="K164" s="8">
        <f t="shared" si="10"/>
        <v>0</v>
      </c>
      <c r="L164" s="10"/>
    </row>
    <row r="165" spans="1:12" ht="17.25" customHeight="1" thickBot="1" thickTop="1">
      <c r="A165" s="6"/>
      <c r="B165" s="75" t="s">
        <v>99</v>
      </c>
      <c r="C165" s="281"/>
      <c r="D165" s="41">
        <f t="shared" si="9"/>
        <v>0</v>
      </c>
      <c r="E165" s="38"/>
      <c r="F165" s="38"/>
      <c r="G165" s="284"/>
      <c r="H165" s="38"/>
      <c r="I165" s="281"/>
      <c r="J165" s="81"/>
      <c r="K165" s="8">
        <f t="shared" si="10"/>
        <v>0</v>
      </c>
      <c r="L165" s="10"/>
    </row>
    <row r="166" spans="1:12" ht="17.25" customHeight="1" thickBot="1" thickTop="1">
      <c r="A166" s="6"/>
      <c r="B166" s="75" t="s">
        <v>100</v>
      </c>
      <c r="C166" s="281"/>
      <c r="D166" s="41">
        <f t="shared" si="9"/>
        <v>0</v>
      </c>
      <c r="E166" s="38"/>
      <c r="F166" s="38"/>
      <c r="G166" s="284"/>
      <c r="H166" s="38"/>
      <c r="I166" s="281"/>
      <c r="J166" s="81"/>
      <c r="K166" s="8">
        <f t="shared" si="10"/>
        <v>0</v>
      </c>
      <c r="L166" s="10"/>
    </row>
    <row r="167" spans="1:12" ht="17.25" customHeight="1" thickBot="1" thickTop="1">
      <c r="A167" s="6"/>
      <c r="B167" s="75" t="s">
        <v>101</v>
      </c>
      <c r="C167" s="281"/>
      <c r="D167" s="41">
        <f t="shared" si="9"/>
        <v>0</v>
      </c>
      <c r="E167" s="38"/>
      <c r="F167" s="38"/>
      <c r="G167" s="284"/>
      <c r="H167" s="38"/>
      <c r="I167" s="281"/>
      <c r="J167" s="81"/>
      <c r="K167" s="8">
        <f t="shared" si="10"/>
        <v>0</v>
      </c>
      <c r="L167" s="10"/>
    </row>
    <row r="168" spans="1:12" ht="17.25" customHeight="1" thickBot="1" thickTop="1">
      <c r="A168" s="6"/>
      <c r="B168" s="75" t="s">
        <v>102</v>
      </c>
      <c r="C168" s="281"/>
      <c r="D168" s="41">
        <f t="shared" si="9"/>
        <v>0</v>
      </c>
      <c r="E168" s="38"/>
      <c r="F168" s="38"/>
      <c r="G168" s="284"/>
      <c r="H168" s="38"/>
      <c r="I168" s="281"/>
      <c r="J168" s="81"/>
      <c r="K168" s="8">
        <f t="shared" si="10"/>
        <v>0</v>
      </c>
      <c r="L168" s="10"/>
    </row>
    <row r="169" spans="1:12" ht="17.25" customHeight="1" thickBot="1" thickTop="1">
      <c r="A169" s="6"/>
      <c r="B169" s="75" t="s">
        <v>103</v>
      </c>
      <c r="C169" s="281"/>
      <c r="D169" s="41">
        <f t="shared" si="9"/>
        <v>0</v>
      </c>
      <c r="E169" s="38"/>
      <c r="F169" s="38"/>
      <c r="G169" s="284"/>
      <c r="H169" s="38"/>
      <c r="I169" s="281"/>
      <c r="J169" s="81"/>
      <c r="K169" s="8">
        <f t="shared" si="10"/>
        <v>0</v>
      </c>
      <c r="L169" s="10"/>
    </row>
    <row r="170" spans="1:12" ht="17.25" customHeight="1" thickBot="1" thickTop="1">
      <c r="A170" s="6"/>
      <c r="B170" s="75" t="s">
        <v>104</v>
      </c>
      <c r="C170" s="281"/>
      <c r="D170" s="41">
        <f t="shared" si="9"/>
        <v>0</v>
      </c>
      <c r="E170" s="38"/>
      <c r="F170" s="38"/>
      <c r="G170" s="284"/>
      <c r="H170" s="38"/>
      <c r="I170" s="281"/>
      <c r="J170" s="81"/>
      <c r="K170" s="8">
        <f t="shared" si="10"/>
        <v>0</v>
      </c>
      <c r="L170" s="10"/>
    </row>
    <row r="171" spans="1:12" ht="17.25" customHeight="1" thickBot="1" thickTop="1">
      <c r="A171" s="6"/>
      <c r="B171" s="75" t="s">
        <v>105</v>
      </c>
      <c r="C171" s="281"/>
      <c r="D171" s="41">
        <f t="shared" si="9"/>
        <v>0</v>
      </c>
      <c r="E171" s="38"/>
      <c r="F171" s="38"/>
      <c r="G171" s="284"/>
      <c r="H171" s="38"/>
      <c r="I171" s="281"/>
      <c r="J171" s="81"/>
      <c r="K171" s="8">
        <f t="shared" si="10"/>
        <v>0</v>
      </c>
      <c r="L171" s="10"/>
    </row>
    <row r="172" spans="1:12" ht="17.25" customHeight="1" thickBot="1" thickTop="1">
      <c r="A172" s="6"/>
      <c r="B172" s="75" t="s">
        <v>106</v>
      </c>
      <c r="C172" s="281"/>
      <c r="D172" s="41">
        <f t="shared" si="9"/>
        <v>0</v>
      </c>
      <c r="E172" s="38"/>
      <c r="F172" s="38"/>
      <c r="G172" s="284"/>
      <c r="H172" s="38"/>
      <c r="I172" s="281"/>
      <c r="J172" s="81"/>
      <c r="K172" s="8">
        <f t="shared" si="10"/>
        <v>0</v>
      </c>
      <c r="L172" s="10"/>
    </row>
    <row r="173" spans="1:12" ht="17.25" customHeight="1" thickBot="1" thickTop="1">
      <c r="A173" s="6"/>
      <c r="B173" s="75" t="s">
        <v>107</v>
      </c>
      <c r="C173" s="281"/>
      <c r="D173" s="41">
        <f t="shared" si="9"/>
        <v>0</v>
      </c>
      <c r="E173" s="38"/>
      <c r="F173" s="38"/>
      <c r="G173" s="284"/>
      <c r="H173" s="38"/>
      <c r="I173" s="281"/>
      <c r="J173" s="81"/>
      <c r="K173" s="8">
        <f t="shared" si="10"/>
        <v>0</v>
      </c>
      <c r="L173" s="10"/>
    </row>
    <row r="174" spans="1:12" ht="17.25" customHeight="1" thickBot="1" thickTop="1">
      <c r="A174" s="6"/>
      <c r="B174" s="75" t="s">
        <v>108</v>
      </c>
      <c r="C174" s="281"/>
      <c r="D174" s="41">
        <f t="shared" si="9"/>
        <v>0</v>
      </c>
      <c r="E174" s="38"/>
      <c r="F174" s="38"/>
      <c r="G174" s="284"/>
      <c r="H174" s="38"/>
      <c r="I174" s="281"/>
      <c r="J174" s="81"/>
      <c r="K174" s="8">
        <f t="shared" si="10"/>
        <v>0</v>
      </c>
      <c r="L174" s="10"/>
    </row>
    <row r="175" spans="1:12" ht="17.25" customHeight="1" thickBot="1" thickTop="1">
      <c r="A175" s="6"/>
      <c r="B175" s="75" t="s">
        <v>109</v>
      </c>
      <c r="C175" s="281"/>
      <c r="D175" s="41">
        <f t="shared" si="9"/>
        <v>0</v>
      </c>
      <c r="E175" s="38"/>
      <c r="F175" s="38"/>
      <c r="G175" s="284"/>
      <c r="H175" s="38"/>
      <c r="I175" s="281"/>
      <c r="J175" s="81"/>
      <c r="K175" s="8">
        <f t="shared" si="10"/>
        <v>0</v>
      </c>
      <c r="L175" s="10"/>
    </row>
    <row r="176" spans="1:12" ht="17.25" customHeight="1" thickBot="1" thickTop="1">
      <c r="A176" s="6"/>
      <c r="B176" s="75" t="s">
        <v>110</v>
      </c>
      <c r="C176" s="281"/>
      <c r="D176" s="41">
        <f t="shared" si="9"/>
        <v>0</v>
      </c>
      <c r="E176" s="38"/>
      <c r="F176" s="38"/>
      <c r="G176" s="284"/>
      <c r="H176" s="38"/>
      <c r="I176" s="281"/>
      <c r="J176" s="81"/>
      <c r="K176" s="8">
        <f t="shared" si="10"/>
        <v>0</v>
      </c>
      <c r="L176" s="10"/>
    </row>
    <row r="177" spans="1:12" ht="17.25" customHeight="1" thickBot="1" thickTop="1">
      <c r="A177" s="6"/>
      <c r="B177" s="75" t="s">
        <v>111</v>
      </c>
      <c r="C177" s="281"/>
      <c r="D177" s="41">
        <f t="shared" si="9"/>
        <v>0</v>
      </c>
      <c r="E177" s="38"/>
      <c r="F177" s="38"/>
      <c r="G177" s="284"/>
      <c r="H177" s="38"/>
      <c r="I177" s="281"/>
      <c r="J177" s="81"/>
      <c r="K177" s="8"/>
      <c r="L177" s="10"/>
    </row>
    <row r="178" spans="1:12" ht="13.5" customHeight="1" thickBot="1">
      <c r="A178" s="6"/>
      <c r="B178" s="36"/>
      <c r="C178" s="8"/>
      <c r="D178" s="8"/>
      <c r="E178" s="8"/>
      <c r="F178" s="8"/>
      <c r="G178" s="8"/>
      <c r="H178" s="8"/>
      <c r="I178" s="8"/>
      <c r="J178" s="39"/>
      <c r="K178" s="8"/>
      <c r="L178" s="10"/>
    </row>
    <row r="179" spans="1:12" ht="17.25" customHeight="1" thickBot="1" thickTop="1">
      <c r="A179" s="6"/>
      <c r="B179" s="36"/>
      <c r="C179" s="64" t="s">
        <v>123</v>
      </c>
      <c r="D179" s="41">
        <f>SUM(D151:D157)</f>
        <v>0</v>
      </c>
      <c r="E179" s="41">
        <f>SUM(E151:E157)</f>
        <v>0</v>
      </c>
      <c r="F179" s="41">
        <f>SUM(F151:F157)</f>
        <v>0</v>
      </c>
      <c r="G179" s="41">
        <f>SUM(G151:G157)</f>
        <v>0</v>
      </c>
      <c r="H179" s="41">
        <f>SUM(H151:H157)</f>
        <v>0</v>
      </c>
      <c r="I179" s="88"/>
      <c r="J179" s="39"/>
      <c r="K179" s="8"/>
      <c r="L179" s="10"/>
    </row>
    <row r="180" spans="1:12" ht="14.25" customHeight="1" thickBot="1" thickTop="1">
      <c r="A180" s="6"/>
      <c r="B180" s="61"/>
      <c r="C180" s="60"/>
      <c r="D180" s="60"/>
      <c r="E180" s="60"/>
      <c r="F180" s="60"/>
      <c r="G180" s="60"/>
      <c r="H180" s="84"/>
      <c r="I180" s="60"/>
      <c r="J180" s="62"/>
      <c r="K180" s="8"/>
      <c r="L180" s="10"/>
    </row>
    <row r="181" spans="1:12" ht="13.5" customHeight="1" thickTop="1">
      <c r="A181" s="6"/>
      <c r="B181" s="8"/>
      <c r="C181" s="8"/>
      <c r="D181" s="8"/>
      <c r="E181" s="8"/>
      <c r="F181" s="8"/>
      <c r="G181" s="8"/>
      <c r="H181" s="8"/>
      <c r="I181" s="8"/>
      <c r="J181" s="8"/>
      <c r="K181" s="8"/>
      <c r="L181" s="10"/>
    </row>
    <row r="182" spans="1:12" ht="13.5" customHeight="1" thickBot="1">
      <c r="A182" s="6"/>
      <c r="B182" s="8"/>
      <c r="C182" s="8"/>
      <c r="D182" s="8"/>
      <c r="E182" s="8"/>
      <c r="F182" s="8"/>
      <c r="G182" s="8"/>
      <c r="H182" s="8"/>
      <c r="I182" s="8"/>
      <c r="J182" s="8"/>
      <c r="K182" s="8"/>
      <c r="L182" s="10"/>
    </row>
    <row r="183" spans="1:12" ht="16.5" customHeight="1" thickBot="1">
      <c r="A183" s="6"/>
      <c r="B183" s="8"/>
      <c r="C183" s="8"/>
      <c r="D183" s="8"/>
      <c r="E183" s="8"/>
      <c r="F183" s="8"/>
      <c r="G183" s="8"/>
      <c r="H183" s="8"/>
      <c r="I183" s="89" t="s">
        <v>41</v>
      </c>
      <c r="J183" s="8"/>
      <c r="K183" s="8"/>
      <c r="L183" s="10"/>
    </row>
    <row r="184" spans="1:12" ht="16.5" customHeight="1" thickBot="1">
      <c r="A184" s="6"/>
      <c r="B184" s="8"/>
      <c r="C184" s="8"/>
      <c r="D184" s="8"/>
      <c r="E184" s="8"/>
      <c r="F184" s="8"/>
      <c r="G184" s="8"/>
      <c r="H184" s="64" t="s">
        <v>42</v>
      </c>
      <c r="I184" s="279"/>
      <c r="J184" s="8"/>
      <c r="K184" s="8"/>
      <c r="L184" s="10"/>
    </row>
    <row r="185" spans="1:12" ht="16.5" customHeight="1" thickBot="1">
      <c r="A185" s="6"/>
      <c r="B185" s="8"/>
      <c r="C185" s="8"/>
      <c r="D185" s="8"/>
      <c r="E185" s="8"/>
      <c r="F185" s="8"/>
      <c r="G185" s="8"/>
      <c r="H185" s="64" t="s">
        <v>43</v>
      </c>
      <c r="I185" s="279"/>
      <c r="J185" s="8"/>
      <c r="K185" s="8"/>
      <c r="L185" s="10"/>
    </row>
    <row r="186" spans="1:12" ht="16.5" customHeight="1" thickBot="1">
      <c r="A186" s="6"/>
      <c r="B186" s="8"/>
      <c r="C186" s="8"/>
      <c r="D186" s="8"/>
      <c r="E186" s="8"/>
      <c r="F186" s="8"/>
      <c r="G186" s="8"/>
      <c r="H186" s="64" t="s">
        <v>44</v>
      </c>
      <c r="I186" s="279"/>
      <c r="J186" s="8"/>
      <c r="K186" s="8"/>
      <c r="L186" s="10"/>
    </row>
    <row r="187" spans="1:12" ht="16.5" customHeight="1" thickBot="1">
      <c r="A187" s="6"/>
      <c r="B187" s="8"/>
      <c r="C187" s="8"/>
      <c r="D187" s="8"/>
      <c r="E187" s="8"/>
      <c r="F187" s="8"/>
      <c r="G187" s="8"/>
      <c r="H187" s="64" t="s">
        <v>45</v>
      </c>
      <c r="I187" s="279"/>
      <c r="J187" s="8"/>
      <c r="K187" s="8"/>
      <c r="L187" s="10"/>
    </row>
    <row r="188" spans="1:12" ht="16.5" customHeight="1" thickBot="1">
      <c r="A188" s="6"/>
      <c r="B188" s="8"/>
      <c r="C188" s="8"/>
      <c r="D188" s="8"/>
      <c r="E188" s="8"/>
      <c r="F188" s="8"/>
      <c r="G188" s="8"/>
      <c r="H188" s="64" t="s">
        <v>46</v>
      </c>
      <c r="I188" s="279"/>
      <c r="J188" s="8"/>
      <c r="K188" s="8"/>
      <c r="L188" s="10"/>
    </row>
    <row r="189" spans="1:12" ht="16.5" customHeight="1" thickBot="1">
      <c r="A189" s="6"/>
      <c r="B189" s="8"/>
      <c r="C189" s="8"/>
      <c r="D189" s="8"/>
      <c r="E189" s="8"/>
      <c r="F189" s="8"/>
      <c r="G189" s="8"/>
      <c r="H189" s="64" t="s">
        <v>47</v>
      </c>
      <c r="I189" s="279"/>
      <c r="J189" s="8"/>
      <c r="K189" s="8"/>
      <c r="L189" s="10"/>
    </row>
    <row r="190" spans="1:12" ht="16.5" customHeight="1" thickBot="1">
      <c r="A190" s="6"/>
      <c r="B190" s="8"/>
      <c r="C190" s="8"/>
      <c r="D190" s="8"/>
      <c r="E190" s="8"/>
      <c r="F190" s="8"/>
      <c r="G190" s="8"/>
      <c r="H190" s="64" t="s">
        <v>48</v>
      </c>
      <c r="I190" s="279"/>
      <c r="J190" s="8"/>
      <c r="K190" s="8"/>
      <c r="L190" s="10"/>
    </row>
    <row r="191" spans="1:12" ht="16.5" customHeight="1" thickBot="1">
      <c r="A191" s="6"/>
      <c r="B191" s="8"/>
      <c r="C191" s="8"/>
      <c r="D191" s="8"/>
      <c r="E191" s="8"/>
      <c r="F191" s="8"/>
      <c r="G191" s="8"/>
      <c r="H191" s="64" t="s">
        <v>49</v>
      </c>
      <c r="I191" s="279"/>
      <c r="J191" s="8"/>
      <c r="K191" s="8"/>
      <c r="L191" s="10"/>
    </row>
    <row r="192" spans="1:12" ht="16.5" customHeight="1" thickBot="1">
      <c r="A192" s="6"/>
      <c r="B192" s="8"/>
      <c r="C192" s="8"/>
      <c r="D192" s="8"/>
      <c r="E192" s="8"/>
      <c r="F192" s="8"/>
      <c r="G192" s="8"/>
      <c r="H192" s="64" t="s">
        <v>50</v>
      </c>
      <c r="I192" s="279"/>
      <c r="J192" s="8"/>
      <c r="K192" s="8"/>
      <c r="L192" s="10"/>
    </row>
    <row r="193" spans="1:12" ht="16.5" customHeight="1" thickBot="1">
      <c r="A193" s="6"/>
      <c r="B193" s="8"/>
      <c r="C193" s="8"/>
      <c r="D193" s="8"/>
      <c r="E193" s="8"/>
      <c r="F193" s="8"/>
      <c r="G193" s="8"/>
      <c r="H193" s="64" t="s">
        <v>51</v>
      </c>
      <c r="I193" s="279"/>
      <c r="J193" s="8"/>
      <c r="K193" s="8"/>
      <c r="L193" s="10"/>
    </row>
    <row r="194" spans="1:12" ht="1.5" customHeight="1" thickBot="1">
      <c r="A194" s="20"/>
      <c r="B194" s="22"/>
      <c r="C194" s="22"/>
      <c r="D194" s="22"/>
      <c r="E194" s="22"/>
      <c r="F194" s="22"/>
      <c r="G194" s="22"/>
      <c r="H194" s="22"/>
      <c r="I194" s="22"/>
      <c r="J194" s="22"/>
      <c r="K194" s="22"/>
      <c r="L194" s="23"/>
    </row>
    <row r="195" ht="13.5" customHeight="1" thickTop="1"/>
  </sheetData>
  <sheetProtection password="DDD8" sheet="1" objects="1" scenarios="1"/>
  <printOptions horizontalCentered="1"/>
  <pageMargins left="0.5" right="0.5" top="0.5" bottom="0.5" header="0.5" footer="0.5"/>
  <pageSetup fitToHeight="4" horizontalDpi="600" verticalDpi="600" orientation="landscape" scale="59" r:id="rId3"/>
  <headerFooter alignWithMargins="0">
    <oddHeader>&amp;RPage &amp;P of &amp;N</oddHeader>
  </headerFooter>
  <rowBreaks count="3" manualBreakCount="3">
    <brk id="47" max="255" man="1"/>
    <brk id="96" max="255" man="1"/>
    <brk id="146" max="255" man="1"/>
  </rowBreaks>
  <legacyDrawing r:id="rId2"/>
</worksheet>
</file>

<file path=xl/worksheets/sheet4.xml><?xml version="1.0" encoding="utf-8"?>
<worksheet xmlns="http://schemas.openxmlformats.org/spreadsheetml/2006/main" xmlns:r="http://schemas.openxmlformats.org/officeDocument/2006/relationships">
  <dimension ref="A1:J539"/>
  <sheetViews>
    <sheetView zoomScale="75" zoomScaleNormal="75" workbookViewId="0" topLeftCell="A1">
      <selection activeCell="D428" sqref="D428:D429"/>
    </sheetView>
  </sheetViews>
  <sheetFormatPr defaultColWidth="9.140625" defaultRowHeight="12.75"/>
  <cols>
    <col min="1" max="1" width="1.7109375" style="90" customWidth="1"/>
    <col min="2" max="2" width="21.57421875" style="90" customWidth="1"/>
    <col min="3" max="3" width="60.7109375" style="91" customWidth="1"/>
    <col min="4" max="8" width="15.7109375" style="91" customWidth="1"/>
    <col min="9" max="9" width="1.8515625" style="90" customWidth="1"/>
    <col min="10" max="10" width="1.7109375" style="90" customWidth="1"/>
    <col min="11" max="16384" width="9.140625" style="90" customWidth="1"/>
  </cols>
  <sheetData>
    <row r="1" spans="1:10" ht="1.5" customHeight="1" thickTop="1">
      <c r="A1" s="92"/>
      <c r="B1" s="93"/>
      <c r="C1" s="93"/>
      <c r="D1" s="93"/>
      <c r="E1" s="93"/>
      <c r="F1" s="93"/>
      <c r="G1" s="93"/>
      <c r="H1" s="93"/>
      <c r="I1" s="93"/>
      <c r="J1" s="94"/>
    </row>
    <row r="2" spans="1:10" ht="18.75" customHeight="1">
      <c r="A2" s="95"/>
      <c r="B2" s="91"/>
      <c r="E2" s="96" t="s">
        <v>113</v>
      </c>
      <c r="I2" s="91"/>
      <c r="J2" s="97"/>
    </row>
    <row r="3" spans="1:10" ht="18.75" customHeight="1">
      <c r="A3" s="95"/>
      <c r="B3" s="91"/>
      <c r="E3" s="96" t="s">
        <v>124</v>
      </c>
      <c r="I3" s="91"/>
      <c r="J3" s="97"/>
    </row>
    <row r="4" spans="1:10" ht="16.5" customHeight="1" thickBot="1">
      <c r="A4" s="95"/>
      <c r="B4" s="91"/>
      <c r="E4" s="11" t="str">
        <f>"FOR "&amp;YearType&amp;" YEAR "&amp;Year</f>
        <v>FOR CALENDAR YEAR 2002</v>
      </c>
      <c r="I4" s="91"/>
      <c r="J4" s="97"/>
    </row>
    <row r="5" spans="1:10" ht="17.25" customHeight="1" thickBot="1" thickTop="1">
      <c r="A5" s="95"/>
      <c r="B5" s="280" t="s">
        <v>271</v>
      </c>
      <c r="C5" s="286" t="str">
        <f>carrierName</f>
        <v>Carrier Name</v>
      </c>
      <c r="E5" s="11"/>
      <c r="I5" s="91"/>
      <c r="J5" s="97"/>
    </row>
    <row r="6" spans="1:10" ht="14.25" customHeight="1" thickBot="1" thickTop="1">
      <c r="A6" s="95"/>
      <c r="B6" s="280" t="s">
        <v>272</v>
      </c>
      <c r="C6" s="30" t="str">
        <f>FEHBCode</f>
        <v>##</v>
      </c>
      <c r="I6" s="91"/>
      <c r="J6" s="97"/>
    </row>
    <row r="7" spans="1:10" ht="14.25" customHeight="1" thickBot="1" thickTop="1">
      <c r="A7" s="95"/>
      <c r="B7" s="91"/>
      <c r="I7" s="91"/>
      <c r="J7" s="97"/>
    </row>
    <row r="8" spans="1:10" ht="17.25" customHeight="1" thickBot="1" thickTop="1">
      <c r="A8" s="95"/>
      <c r="B8" s="98"/>
      <c r="C8" s="99"/>
      <c r="D8" s="99"/>
      <c r="E8" s="100" t="s">
        <v>23</v>
      </c>
      <c r="F8" s="99"/>
      <c r="G8" s="99"/>
      <c r="H8" s="99"/>
      <c r="I8" s="101"/>
      <c r="J8" s="97"/>
    </row>
    <row r="9" spans="1:10" ht="34.5" customHeight="1" thickBot="1" thickTop="1">
      <c r="A9" s="95"/>
      <c r="B9" s="102"/>
      <c r="C9" s="103" t="s">
        <v>125</v>
      </c>
      <c r="D9" s="104" t="s">
        <v>126</v>
      </c>
      <c r="I9" s="105"/>
      <c r="J9" s="97"/>
    </row>
    <row r="10" spans="1:10" ht="17.25" customHeight="1" thickBot="1" thickTop="1">
      <c r="A10" s="95"/>
      <c r="B10" s="102"/>
      <c r="C10" s="64" t="s">
        <v>127</v>
      </c>
      <c r="D10" s="41">
        <f>D114+D218+D322+D426</f>
        <v>0</v>
      </c>
      <c r="I10" s="105"/>
      <c r="J10" s="97"/>
    </row>
    <row r="11" spans="1:10" ht="17.25" customHeight="1" thickBot="1" thickTop="1">
      <c r="A11" s="95"/>
      <c r="B11" s="102"/>
      <c r="C11" s="64" t="s">
        <v>128</v>
      </c>
      <c r="D11" s="16">
        <f>D115+D219+D323+D427</f>
        <v>0</v>
      </c>
      <c r="I11" s="105"/>
      <c r="J11" s="97"/>
    </row>
    <row r="12" spans="1:10" ht="31.5" customHeight="1" thickTop="1">
      <c r="A12" s="95"/>
      <c r="B12" s="102"/>
      <c r="C12" s="106"/>
      <c r="D12" s="299" t="s">
        <v>277</v>
      </c>
      <c r="E12" s="107"/>
      <c r="F12" s="108"/>
      <c r="G12" s="109" t="s">
        <v>129</v>
      </c>
      <c r="H12" s="110"/>
      <c r="I12" s="105"/>
      <c r="J12" s="97"/>
    </row>
    <row r="13" spans="1:10" ht="32.25" customHeight="1" thickBot="1">
      <c r="A13" s="95"/>
      <c r="B13" s="102"/>
      <c r="C13" s="64" t="s">
        <v>130</v>
      </c>
      <c r="D13" s="300"/>
      <c r="E13" s="111" t="s">
        <v>131</v>
      </c>
      <c r="F13" s="112" t="str">
        <f>Year</f>
        <v>2002</v>
      </c>
      <c r="G13" s="113">
        <f>Year-1</f>
        <v>2001</v>
      </c>
      <c r="H13" s="114" t="str">
        <f>Year-2&amp;" and Prior"</f>
        <v>2000 and Prior</v>
      </c>
      <c r="I13" s="105"/>
      <c r="J13" s="97"/>
    </row>
    <row r="14" spans="1:10" ht="16.5" customHeight="1" thickBot="1" thickTop="1">
      <c r="A14" s="95"/>
      <c r="B14" s="102"/>
      <c r="C14" s="115">
        <f aca="true" t="shared" si="0" ref="C14:C24">DATE(YEAR(C15),MONTH(C15)-1,1)</f>
        <v>37257</v>
      </c>
      <c r="D14" s="86">
        <f>D10-SUM(G14:H14)</f>
        <v>0</v>
      </c>
      <c r="E14" s="86">
        <f aca="true" t="shared" si="1" ref="E14:E26">SUM(F14:H14)</f>
        <v>0</v>
      </c>
      <c r="F14" s="86">
        <f aca="true" t="shared" si="2" ref="F14:H25">F118+F222+F326+F430</f>
        <v>0</v>
      </c>
      <c r="G14" s="86">
        <f t="shared" si="2"/>
        <v>0</v>
      </c>
      <c r="H14" s="86">
        <f t="shared" si="2"/>
        <v>0</v>
      </c>
      <c r="I14" s="105"/>
      <c r="J14" s="97"/>
    </row>
    <row r="15" spans="1:10" ht="17.25" customHeight="1" thickBot="1" thickTop="1">
      <c r="A15" s="95"/>
      <c r="B15" s="102"/>
      <c r="C15" s="115">
        <f t="shared" si="0"/>
        <v>37288</v>
      </c>
      <c r="D15" s="41">
        <f aca="true" t="shared" si="3" ref="D15:D25">D14-SUM(G15:H15)</f>
        <v>0</v>
      </c>
      <c r="E15" s="41">
        <f t="shared" si="1"/>
        <v>0</v>
      </c>
      <c r="F15" s="41">
        <f t="shared" si="2"/>
        <v>0</v>
      </c>
      <c r="G15" s="41">
        <f t="shared" si="2"/>
        <v>0</v>
      </c>
      <c r="H15" s="41">
        <f t="shared" si="2"/>
        <v>0</v>
      </c>
      <c r="I15" s="105"/>
      <c r="J15" s="97"/>
    </row>
    <row r="16" spans="1:10" ht="17.25" customHeight="1" thickBot="1" thickTop="1">
      <c r="A16" s="95"/>
      <c r="B16" s="102"/>
      <c r="C16" s="115">
        <f t="shared" si="0"/>
        <v>37316</v>
      </c>
      <c r="D16" s="41">
        <f t="shared" si="3"/>
        <v>0</v>
      </c>
      <c r="E16" s="41">
        <f t="shared" si="1"/>
        <v>0</v>
      </c>
      <c r="F16" s="41">
        <f t="shared" si="2"/>
        <v>0</v>
      </c>
      <c r="G16" s="41">
        <f t="shared" si="2"/>
        <v>0</v>
      </c>
      <c r="H16" s="41">
        <f t="shared" si="2"/>
        <v>0</v>
      </c>
      <c r="I16" s="105"/>
      <c r="J16" s="97"/>
    </row>
    <row r="17" spans="1:10" ht="17.25" customHeight="1" thickBot="1" thickTop="1">
      <c r="A17" s="95"/>
      <c r="B17" s="102"/>
      <c r="C17" s="115">
        <f t="shared" si="0"/>
        <v>37347</v>
      </c>
      <c r="D17" s="41">
        <f t="shared" si="3"/>
        <v>0</v>
      </c>
      <c r="E17" s="41">
        <f t="shared" si="1"/>
        <v>0</v>
      </c>
      <c r="F17" s="41">
        <f t="shared" si="2"/>
        <v>0</v>
      </c>
      <c r="G17" s="41">
        <f t="shared" si="2"/>
        <v>0</v>
      </c>
      <c r="H17" s="41">
        <f t="shared" si="2"/>
        <v>0</v>
      </c>
      <c r="I17" s="105"/>
      <c r="J17" s="97"/>
    </row>
    <row r="18" spans="1:10" ht="17.25" customHeight="1" thickBot="1" thickTop="1">
      <c r="A18" s="95"/>
      <c r="B18" s="102"/>
      <c r="C18" s="115">
        <f t="shared" si="0"/>
        <v>37377</v>
      </c>
      <c r="D18" s="41">
        <f t="shared" si="3"/>
        <v>0</v>
      </c>
      <c r="E18" s="41">
        <f t="shared" si="1"/>
        <v>0</v>
      </c>
      <c r="F18" s="41">
        <f t="shared" si="2"/>
        <v>0</v>
      </c>
      <c r="G18" s="41">
        <f t="shared" si="2"/>
        <v>0</v>
      </c>
      <c r="H18" s="41">
        <f t="shared" si="2"/>
        <v>0</v>
      </c>
      <c r="I18" s="105"/>
      <c r="J18" s="97"/>
    </row>
    <row r="19" spans="1:10" ht="17.25" customHeight="1" thickBot="1" thickTop="1">
      <c r="A19" s="95"/>
      <c r="B19" s="102"/>
      <c r="C19" s="115">
        <f t="shared" si="0"/>
        <v>37408</v>
      </c>
      <c r="D19" s="41">
        <f t="shared" si="3"/>
        <v>0</v>
      </c>
      <c r="E19" s="41">
        <f t="shared" si="1"/>
        <v>0</v>
      </c>
      <c r="F19" s="41">
        <f t="shared" si="2"/>
        <v>0</v>
      </c>
      <c r="G19" s="41">
        <f t="shared" si="2"/>
        <v>0</v>
      </c>
      <c r="H19" s="41">
        <f t="shared" si="2"/>
        <v>0</v>
      </c>
      <c r="I19" s="105"/>
      <c r="J19" s="97"/>
    </row>
    <row r="20" spans="1:10" ht="17.25" customHeight="1" thickBot="1" thickTop="1">
      <c r="A20" s="95"/>
      <c r="B20" s="102"/>
      <c r="C20" s="115">
        <f t="shared" si="0"/>
        <v>37438</v>
      </c>
      <c r="D20" s="41">
        <f t="shared" si="3"/>
        <v>0</v>
      </c>
      <c r="E20" s="41">
        <f t="shared" si="1"/>
        <v>0</v>
      </c>
      <c r="F20" s="41">
        <f t="shared" si="2"/>
        <v>0</v>
      </c>
      <c r="G20" s="41">
        <f t="shared" si="2"/>
        <v>0</v>
      </c>
      <c r="H20" s="41">
        <f t="shared" si="2"/>
        <v>0</v>
      </c>
      <c r="I20" s="105"/>
      <c r="J20" s="97"/>
    </row>
    <row r="21" spans="1:10" ht="17.25" customHeight="1" thickBot="1" thickTop="1">
      <c r="A21" s="95"/>
      <c r="B21" s="102"/>
      <c r="C21" s="115">
        <f t="shared" si="0"/>
        <v>37469</v>
      </c>
      <c r="D21" s="41">
        <f t="shared" si="3"/>
        <v>0</v>
      </c>
      <c r="E21" s="41">
        <f t="shared" si="1"/>
        <v>0</v>
      </c>
      <c r="F21" s="41">
        <f t="shared" si="2"/>
        <v>0</v>
      </c>
      <c r="G21" s="41">
        <f t="shared" si="2"/>
        <v>0</v>
      </c>
      <c r="H21" s="41">
        <f t="shared" si="2"/>
        <v>0</v>
      </c>
      <c r="I21" s="105"/>
      <c r="J21" s="97"/>
    </row>
    <row r="22" spans="1:10" ht="17.25" customHeight="1" thickBot="1" thickTop="1">
      <c r="A22" s="95"/>
      <c r="B22" s="102"/>
      <c r="C22" s="115">
        <f t="shared" si="0"/>
        <v>37500</v>
      </c>
      <c r="D22" s="41">
        <f t="shared" si="3"/>
        <v>0</v>
      </c>
      <c r="E22" s="41">
        <f t="shared" si="1"/>
        <v>0</v>
      </c>
      <c r="F22" s="41">
        <f t="shared" si="2"/>
        <v>0</v>
      </c>
      <c r="G22" s="41">
        <f t="shared" si="2"/>
        <v>0</v>
      </c>
      <c r="H22" s="41">
        <f t="shared" si="2"/>
        <v>0</v>
      </c>
      <c r="I22" s="105"/>
      <c r="J22" s="97"/>
    </row>
    <row r="23" spans="1:10" ht="17.25" customHeight="1" thickBot="1" thickTop="1">
      <c r="A23" s="95"/>
      <c r="B23" s="102"/>
      <c r="C23" s="115">
        <f t="shared" si="0"/>
        <v>37530</v>
      </c>
      <c r="D23" s="41">
        <f t="shared" si="3"/>
        <v>0</v>
      </c>
      <c r="E23" s="41">
        <f t="shared" si="1"/>
        <v>0</v>
      </c>
      <c r="F23" s="41">
        <f t="shared" si="2"/>
        <v>0</v>
      </c>
      <c r="G23" s="41">
        <f t="shared" si="2"/>
        <v>0</v>
      </c>
      <c r="H23" s="41">
        <f t="shared" si="2"/>
        <v>0</v>
      </c>
      <c r="I23" s="105"/>
      <c r="J23" s="97"/>
    </row>
    <row r="24" spans="1:10" ht="17.25" customHeight="1" thickBot="1" thickTop="1">
      <c r="A24" s="95"/>
      <c r="B24" s="102"/>
      <c r="C24" s="115">
        <f t="shared" si="0"/>
        <v>37561</v>
      </c>
      <c r="D24" s="41">
        <f t="shared" si="3"/>
        <v>0</v>
      </c>
      <c r="E24" s="41">
        <f t="shared" si="1"/>
        <v>0</v>
      </c>
      <c r="F24" s="41">
        <f t="shared" si="2"/>
        <v>0</v>
      </c>
      <c r="G24" s="41">
        <f t="shared" si="2"/>
        <v>0</v>
      </c>
      <c r="H24" s="41">
        <f t="shared" si="2"/>
        <v>0</v>
      </c>
      <c r="I24" s="105"/>
      <c r="J24" s="97"/>
    </row>
    <row r="25" spans="1:10" ht="17.25" customHeight="1" thickBot="1" thickTop="1">
      <c r="A25" s="95"/>
      <c r="B25" s="102"/>
      <c r="C25" s="115">
        <f>DATE(YEAR(YearEnd),MONTH(YearEnd),1)</f>
        <v>37591</v>
      </c>
      <c r="D25" s="41">
        <f t="shared" si="3"/>
        <v>0</v>
      </c>
      <c r="E25" s="41">
        <f t="shared" si="1"/>
        <v>0</v>
      </c>
      <c r="F25" s="41">
        <f t="shared" si="2"/>
        <v>0</v>
      </c>
      <c r="G25" s="41">
        <f t="shared" si="2"/>
        <v>0</v>
      </c>
      <c r="H25" s="41">
        <f t="shared" si="2"/>
        <v>0</v>
      </c>
      <c r="I25" s="105"/>
      <c r="J25" s="97"/>
    </row>
    <row r="26" spans="1:10" ht="17.25" customHeight="1" thickBot="1" thickTop="1">
      <c r="A26" s="95"/>
      <c r="B26" s="102"/>
      <c r="C26" s="68" t="s">
        <v>132</v>
      </c>
      <c r="E26" s="41">
        <f t="shared" si="1"/>
        <v>0</v>
      </c>
      <c r="F26" s="41">
        <f>SUM(F14:F25)</f>
        <v>0</v>
      </c>
      <c r="G26" s="41">
        <f>SUM(G14:G25)</f>
        <v>0</v>
      </c>
      <c r="H26" s="41">
        <f>SUM(H14:H25)</f>
        <v>0</v>
      </c>
      <c r="I26" s="105"/>
      <c r="J26" s="97"/>
    </row>
    <row r="27" spans="1:10" ht="17.25" customHeight="1" thickBot="1" thickTop="1">
      <c r="A27" s="95"/>
      <c r="B27" s="102"/>
      <c r="C27" s="116"/>
      <c r="I27" s="105"/>
      <c r="J27" s="97"/>
    </row>
    <row r="28" spans="1:10" ht="16.5" customHeight="1" thickBot="1">
      <c r="A28" s="95"/>
      <c r="B28" s="102"/>
      <c r="C28" s="116"/>
      <c r="D28" s="117"/>
      <c r="E28" s="118"/>
      <c r="F28" s="119" t="s">
        <v>133</v>
      </c>
      <c r="G28" s="120"/>
      <c r="I28" s="105"/>
      <c r="J28" s="97"/>
    </row>
    <row r="29" spans="1:10" ht="15.75" customHeight="1">
      <c r="A29" s="95"/>
      <c r="B29" s="102"/>
      <c r="C29" s="116"/>
      <c r="D29" s="121"/>
      <c r="E29" s="108"/>
      <c r="F29" s="122" t="s">
        <v>129</v>
      </c>
      <c r="G29" s="110"/>
      <c r="I29" s="105"/>
      <c r="J29" s="97"/>
    </row>
    <row r="30" spans="1:10" ht="16.5" customHeight="1" thickBot="1">
      <c r="A30" s="95"/>
      <c r="B30" s="102"/>
      <c r="C30" s="123" t="s">
        <v>134</v>
      </c>
      <c r="D30" s="124" t="s">
        <v>34</v>
      </c>
      <c r="E30" s="112" t="str">
        <f>Year</f>
        <v>2002</v>
      </c>
      <c r="F30" s="113">
        <f>Year-1</f>
        <v>2001</v>
      </c>
      <c r="G30" s="114" t="str">
        <f>Year-2&amp;" and Prior"</f>
        <v>2000 and Prior</v>
      </c>
      <c r="I30" s="105"/>
      <c r="J30" s="97"/>
    </row>
    <row r="31" spans="1:10" ht="16.5" customHeight="1" thickBot="1" thickTop="1">
      <c r="A31" s="95"/>
      <c r="B31" s="102"/>
      <c r="C31" s="68" t="s">
        <v>135</v>
      </c>
      <c r="D31" s="282">
        <f>SUM(E31:G31)</f>
        <v>0</v>
      </c>
      <c r="E31" s="125">
        <f aca="true" t="shared" si="4" ref="E31:G34">E135+E239+E343+E447</f>
        <v>0</v>
      </c>
      <c r="F31" s="125">
        <f t="shared" si="4"/>
        <v>0</v>
      </c>
      <c r="G31" s="125">
        <f t="shared" si="4"/>
        <v>0</v>
      </c>
      <c r="I31" s="105"/>
      <c r="J31" s="97"/>
    </row>
    <row r="32" spans="1:10" ht="17.25" customHeight="1" thickBot="1" thickTop="1">
      <c r="A32" s="95"/>
      <c r="B32" s="102"/>
      <c r="C32" s="68" t="s">
        <v>136</v>
      </c>
      <c r="D32" s="126">
        <f>SUM(E32:G32)</f>
        <v>0</v>
      </c>
      <c r="E32" s="126">
        <f t="shared" si="4"/>
        <v>0</v>
      </c>
      <c r="F32" s="126">
        <f t="shared" si="4"/>
        <v>0</v>
      </c>
      <c r="G32" s="126">
        <f t="shared" si="4"/>
        <v>0</v>
      </c>
      <c r="I32" s="105"/>
      <c r="J32" s="97"/>
    </row>
    <row r="33" spans="1:10" ht="17.25" customHeight="1" thickBot="1" thickTop="1">
      <c r="A33" s="95"/>
      <c r="B33" s="36"/>
      <c r="C33" s="68" t="s">
        <v>137</v>
      </c>
      <c r="D33" s="126">
        <f>SUM(E33:G33)</f>
        <v>0</v>
      </c>
      <c r="E33" s="126">
        <f t="shared" si="4"/>
        <v>0</v>
      </c>
      <c r="F33" s="126">
        <f t="shared" si="4"/>
        <v>0</v>
      </c>
      <c r="G33" s="126">
        <f t="shared" si="4"/>
        <v>0</v>
      </c>
      <c r="I33" s="105"/>
      <c r="J33" s="97"/>
    </row>
    <row r="34" spans="1:10" ht="17.25" customHeight="1" thickBot="1" thickTop="1">
      <c r="A34" s="95"/>
      <c r="B34" s="36"/>
      <c r="C34" s="68" t="s">
        <v>112</v>
      </c>
      <c r="D34" s="126">
        <f>SUM(E34:G34)</f>
        <v>0</v>
      </c>
      <c r="E34" s="126">
        <f t="shared" si="4"/>
        <v>0</v>
      </c>
      <c r="F34" s="126">
        <f t="shared" si="4"/>
        <v>0</v>
      </c>
      <c r="G34" s="126">
        <f t="shared" si="4"/>
        <v>0</v>
      </c>
      <c r="I34" s="105"/>
      <c r="J34" s="97"/>
    </row>
    <row r="35" spans="1:10" ht="14.25" customHeight="1" thickBot="1" thickTop="1">
      <c r="A35" s="95"/>
      <c r="B35" s="36"/>
      <c r="I35" s="105"/>
      <c r="J35" s="97"/>
    </row>
    <row r="36" spans="1:10" ht="13.5" customHeight="1" hidden="1">
      <c r="A36" s="95"/>
      <c r="B36" s="36"/>
      <c r="I36" s="105"/>
      <c r="J36" s="97"/>
    </row>
    <row r="37" spans="1:10" ht="13.5" customHeight="1" hidden="1">
      <c r="A37" s="95"/>
      <c r="B37" s="36"/>
      <c r="I37" s="105"/>
      <c r="J37" s="97"/>
    </row>
    <row r="38" spans="1:10" ht="13.5" customHeight="1" hidden="1">
      <c r="A38" s="95"/>
      <c r="B38" s="36"/>
      <c r="I38" s="105"/>
      <c r="J38" s="97"/>
    </row>
    <row r="39" spans="1:10" ht="13.5" customHeight="1" hidden="1">
      <c r="A39" s="95"/>
      <c r="B39" s="36"/>
      <c r="I39" s="105"/>
      <c r="J39" s="97"/>
    </row>
    <row r="40" spans="1:10" ht="13.5" customHeight="1" hidden="1">
      <c r="A40" s="95"/>
      <c r="B40" s="36"/>
      <c r="I40" s="105"/>
      <c r="J40" s="97"/>
    </row>
    <row r="41" spans="1:10" ht="13.5" customHeight="1" hidden="1">
      <c r="A41" s="95"/>
      <c r="B41" s="36"/>
      <c r="I41" s="105"/>
      <c r="J41" s="97"/>
    </row>
    <row r="42" spans="1:10" ht="13.5" customHeight="1" hidden="1">
      <c r="A42" s="95"/>
      <c r="B42" s="36"/>
      <c r="I42" s="105"/>
      <c r="J42" s="97"/>
    </row>
    <row r="43" spans="1:10" ht="13.5" customHeight="1" hidden="1">
      <c r="A43" s="95"/>
      <c r="B43" s="36"/>
      <c r="I43" s="105"/>
      <c r="J43" s="97"/>
    </row>
    <row r="44" spans="1:10" ht="13.5" customHeight="1" hidden="1">
      <c r="A44" s="95"/>
      <c r="B44" s="36"/>
      <c r="I44" s="105"/>
      <c r="J44" s="97"/>
    </row>
    <row r="45" spans="1:10" ht="13.5" customHeight="1" hidden="1">
      <c r="A45" s="95"/>
      <c r="B45" s="36"/>
      <c r="I45" s="105"/>
      <c r="J45" s="97"/>
    </row>
    <row r="46" spans="1:10" ht="13.5" customHeight="1" hidden="1">
      <c r="A46" s="95"/>
      <c r="B46" s="36"/>
      <c r="I46" s="105"/>
      <c r="J46" s="97"/>
    </row>
    <row r="47" spans="1:10" ht="13.5" customHeight="1" hidden="1">
      <c r="A47" s="95"/>
      <c r="B47" s="36"/>
      <c r="I47" s="105"/>
      <c r="J47" s="97"/>
    </row>
    <row r="48" spans="1:10" ht="13.5" customHeight="1" hidden="1">
      <c r="A48" s="95"/>
      <c r="B48" s="36"/>
      <c r="I48" s="105"/>
      <c r="J48" s="97"/>
    </row>
    <row r="49" spans="1:10" ht="13.5" customHeight="1" hidden="1">
      <c r="A49" s="95"/>
      <c r="B49" s="36"/>
      <c r="I49" s="105"/>
      <c r="J49" s="97"/>
    </row>
    <row r="50" spans="1:10" ht="13.5" customHeight="1" hidden="1">
      <c r="A50" s="95"/>
      <c r="B50" s="36"/>
      <c r="I50" s="105"/>
      <c r="J50" s="97"/>
    </row>
    <row r="51" spans="1:10" ht="13.5" customHeight="1" hidden="1">
      <c r="A51" s="95"/>
      <c r="B51" s="36"/>
      <c r="I51" s="105"/>
      <c r="J51" s="97"/>
    </row>
    <row r="52" spans="1:10" ht="13.5" customHeight="1" hidden="1">
      <c r="A52" s="95"/>
      <c r="B52" s="36"/>
      <c r="I52" s="105"/>
      <c r="J52" s="97"/>
    </row>
    <row r="53" spans="1:10" ht="13.5" customHeight="1" hidden="1">
      <c r="A53" s="95"/>
      <c r="B53" s="127"/>
      <c r="I53" s="105"/>
      <c r="J53" s="97"/>
    </row>
    <row r="54" spans="1:10" ht="13.5" customHeight="1" hidden="1">
      <c r="A54" s="95"/>
      <c r="B54" s="102"/>
      <c r="I54" s="105"/>
      <c r="J54" s="97"/>
    </row>
    <row r="55" spans="1:10" ht="17.25" customHeight="1" thickBot="1" thickTop="1">
      <c r="A55" s="95"/>
      <c r="B55" s="102"/>
      <c r="C55" s="68" t="s">
        <v>132</v>
      </c>
      <c r="D55" s="126">
        <f>SUM(E55:G55)</f>
        <v>0</v>
      </c>
      <c r="E55" s="126">
        <f>SUM(E31:E34)</f>
        <v>0</v>
      </c>
      <c r="F55" s="126">
        <f>SUM(F31:F34)</f>
        <v>0</v>
      </c>
      <c r="G55" s="126">
        <f>SUM(G31:G34)</f>
        <v>0</v>
      </c>
      <c r="I55" s="105"/>
      <c r="J55" s="97"/>
    </row>
    <row r="56" spans="1:10" ht="14.25" customHeight="1" thickBot="1" thickTop="1">
      <c r="A56" s="95"/>
      <c r="B56" s="102"/>
      <c r="I56" s="105"/>
      <c r="J56" s="97"/>
    </row>
    <row r="57" spans="1:10" ht="33.75" customHeight="1" thickBot="1">
      <c r="A57" s="95"/>
      <c r="B57" s="102"/>
      <c r="C57" s="128" t="s">
        <v>138</v>
      </c>
      <c r="D57" s="129" t="s">
        <v>131</v>
      </c>
      <c r="I57" s="105"/>
      <c r="J57" s="97"/>
    </row>
    <row r="58" spans="1:10" ht="16.5" customHeight="1" thickBot="1">
      <c r="A58" s="95"/>
      <c r="B58" s="102"/>
      <c r="C58" s="68" t="s">
        <v>135</v>
      </c>
      <c r="D58" s="86">
        <f>D162+D266+D370+D474</f>
        <v>0</v>
      </c>
      <c r="H58" s="106"/>
      <c r="I58" s="105"/>
      <c r="J58" s="97"/>
    </row>
    <row r="59" spans="1:10" ht="17.25" customHeight="1" thickBot="1" thickTop="1">
      <c r="A59" s="95"/>
      <c r="B59" s="102"/>
      <c r="C59" s="68" t="s">
        <v>136</v>
      </c>
      <c r="D59" s="41">
        <f>D163+D267+D371+D475</f>
        <v>0</v>
      </c>
      <c r="I59" s="105"/>
      <c r="J59" s="97"/>
    </row>
    <row r="60" spans="1:10" ht="17.25" customHeight="1" thickBot="1" thickTop="1">
      <c r="A60" s="95"/>
      <c r="B60" s="102"/>
      <c r="C60" s="68" t="s">
        <v>137</v>
      </c>
      <c r="D60" s="41">
        <f>D164+D268+D372+D476</f>
        <v>0</v>
      </c>
      <c r="I60" s="105"/>
      <c r="J60" s="97"/>
    </row>
    <row r="61" spans="1:10" ht="17.25" customHeight="1" thickBot="1" thickTop="1">
      <c r="A61" s="95"/>
      <c r="B61" s="102"/>
      <c r="C61" s="67" t="s">
        <v>112</v>
      </c>
      <c r="D61" s="41">
        <f>D165+D269+D373+D477</f>
        <v>0</v>
      </c>
      <c r="I61" s="105"/>
      <c r="J61" s="97"/>
    </row>
    <row r="62" spans="1:10" ht="13.5" customHeight="1" hidden="1">
      <c r="A62" s="95"/>
      <c r="B62" s="102"/>
      <c r="C62" s="8"/>
      <c r="D62" s="8"/>
      <c r="I62" s="105"/>
      <c r="J62" s="97"/>
    </row>
    <row r="63" spans="1:10" ht="13.5" customHeight="1" hidden="1" thickTop="1">
      <c r="A63" s="95"/>
      <c r="B63" s="36"/>
      <c r="C63" s="8"/>
      <c r="D63" s="8"/>
      <c r="E63" s="8"/>
      <c r="F63" s="8"/>
      <c r="G63" s="8"/>
      <c r="I63" s="105"/>
      <c r="J63" s="97"/>
    </row>
    <row r="64" spans="1:10" ht="13.5" customHeight="1" hidden="1" thickTop="1">
      <c r="A64" s="95"/>
      <c r="B64" s="36"/>
      <c r="C64" s="8"/>
      <c r="D64" s="8"/>
      <c r="E64" s="8"/>
      <c r="F64" s="8"/>
      <c r="G64" s="8"/>
      <c r="I64" s="105"/>
      <c r="J64" s="97"/>
    </row>
    <row r="65" spans="1:10" ht="13.5" customHeight="1" hidden="1" thickTop="1">
      <c r="A65" s="95"/>
      <c r="B65" s="36"/>
      <c r="C65" s="8"/>
      <c r="D65" s="8"/>
      <c r="E65" s="8"/>
      <c r="F65" s="8"/>
      <c r="G65" s="8"/>
      <c r="I65" s="105"/>
      <c r="J65" s="97"/>
    </row>
    <row r="66" spans="1:10" ht="13.5" customHeight="1" hidden="1" thickTop="1">
      <c r="A66" s="95"/>
      <c r="B66" s="36"/>
      <c r="C66" s="8"/>
      <c r="D66" s="8"/>
      <c r="E66" s="8"/>
      <c r="F66" s="8"/>
      <c r="G66" s="8"/>
      <c r="I66" s="105"/>
      <c r="J66" s="97"/>
    </row>
    <row r="67" spans="1:10" ht="13.5" customHeight="1" hidden="1" thickTop="1">
      <c r="A67" s="95"/>
      <c r="B67" s="36"/>
      <c r="C67" s="8"/>
      <c r="D67" s="8"/>
      <c r="E67" s="8"/>
      <c r="F67" s="8"/>
      <c r="G67" s="8"/>
      <c r="I67" s="105"/>
      <c r="J67" s="97"/>
    </row>
    <row r="68" spans="1:10" ht="13.5" customHeight="1" hidden="1" thickTop="1">
      <c r="A68" s="95"/>
      <c r="B68" s="36"/>
      <c r="C68" s="8"/>
      <c r="D68" s="8"/>
      <c r="E68" s="8"/>
      <c r="F68" s="8"/>
      <c r="G68" s="8"/>
      <c r="I68" s="105"/>
      <c r="J68" s="97"/>
    </row>
    <row r="69" spans="1:10" ht="13.5" customHeight="1" hidden="1" thickTop="1">
      <c r="A69" s="95"/>
      <c r="B69" s="36"/>
      <c r="C69" s="8"/>
      <c r="D69" s="8"/>
      <c r="E69" s="8"/>
      <c r="F69" s="8"/>
      <c r="G69" s="8"/>
      <c r="I69" s="105"/>
      <c r="J69" s="97"/>
    </row>
    <row r="70" spans="1:10" ht="13.5" customHeight="1" hidden="1" thickTop="1">
      <c r="A70" s="95"/>
      <c r="B70" s="36"/>
      <c r="C70" s="8"/>
      <c r="D70" s="8"/>
      <c r="E70" s="8"/>
      <c r="F70" s="8"/>
      <c r="G70" s="8"/>
      <c r="I70" s="105"/>
      <c r="J70" s="97"/>
    </row>
    <row r="71" spans="1:10" ht="13.5" customHeight="1" hidden="1" thickTop="1">
      <c r="A71" s="95"/>
      <c r="B71" s="36"/>
      <c r="C71" s="8"/>
      <c r="D71" s="8"/>
      <c r="E71" s="8"/>
      <c r="F71" s="8"/>
      <c r="G71" s="8"/>
      <c r="I71" s="105"/>
      <c r="J71" s="97"/>
    </row>
    <row r="72" spans="1:10" ht="13.5" customHeight="1" hidden="1" thickTop="1">
      <c r="A72" s="95"/>
      <c r="B72" s="36"/>
      <c r="C72" s="8"/>
      <c r="D72" s="8"/>
      <c r="E72" s="8"/>
      <c r="F72" s="8"/>
      <c r="G72" s="8"/>
      <c r="I72" s="105"/>
      <c r="J72" s="97"/>
    </row>
    <row r="73" spans="1:10" ht="13.5" customHeight="1" hidden="1" thickTop="1">
      <c r="A73" s="95"/>
      <c r="B73" s="36"/>
      <c r="C73" s="8"/>
      <c r="D73" s="8"/>
      <c r="E73" s="8"/>
      <c r="F73" s="8"/>
      <c r="G73" s="8"/>
      <c r="I73" s="105"/>
      <c r="J73" s="97"/>
    </row>
    <row r="74" spans="1:10" ht="13.5" customHeight="1" hidden="1" thickTop="1">
      <c r="A74" s="95"/>
      <c r="B74" s="36"/>
      <c r="C74" s="8"/>
      <c r="D74" s="8"/>
      <c r="E74" s="8"/>
      <c r="F74" s="8"/>
      <c r="G74" s="8"/>
      <c r="I74" s="105"/>
      <c r="J74" s="97"/>
    </row>
    <row r="75" spans="1:10" ht="13.5" customHeight="1" hidden="1" thickTop="1">
      <c r="A75" s="95"/>
      <c r="B75" s="36"/>
      <c r="C75" s="8"/>
      <c r="D75" s="8"/>
      <c r="E75" s="8"/>
      <c r="F75" s="8"/>
      <c r="G75" s="8"/>
      <c r="I75" s="105"/>
      <c r="J75" s="97"/>
    </row>
    <row r="76" spans="1:10" ht="13.5" customHeight="1" hidden="1" thickTop="1">
      <c r="A76" s="95"/>
      <c r="B76" s="36"/>
      <c r="C76" s="8"/>
      <c r="D76" s="8"/>
      <c r="E76" s="8"/>
      <c r="F76" s="8"/>
      <c r="G76" s="8"/>
      <c r="I76" s="105"/>
      <c r="J76" s="97"/>
    </row>
    <row r="77" spans="1:10" ht="13.5" customHeight="1" hidden="1" thickTop="1">
      <c r="A77" s="95"/>
      <c r="B77" s="36"/>
      <c r="C77" s="8"/>
      <c r="D77" s="8"/>
      <c r="E77" s="8"/>
      <c r="F77" s="8"/>
      <c r="G77" s="8"/>
      <c r="I77" s="105"/>
      <c r="J77" s="97"/>
    </row>
    <row r="78" spans="1:10" ht="13.5" customHeight="1" hidden="1" thickTop="1">
      <c r="A78" s="95"/>
      <c r="B78" s="36"/>
      <c r="C78" s="8"/>
      <c r="D78" s="8"/>
      <c r="E78" s="8"/>
      <c r="F78" s="8"/>
      <c r="G78" s="8"/>
      <c r="I78" s="105"/>
      <c r="J78" s="97"/>
    </row>
    <row r="79" spans="1:10" ht="13.5" customHeight="1" hidden="1" thickTop="1">
      <c r="A79" s="95"/>
      <c r="B79" s="36"/>
      <c r="C79" s="8"/>
      <c r="D79" s="8"/>
      <c r="E79" s="8"/>
      <c r="F79" s="8"/>
      <c r="G79" s="8"/>
      <c r="I79" s="105"/>
      <c r="J79" s="97"/>
    </row>
    <row r="80" spans="1:10" ht="13.5" customHeight="1" hidden="1" thickTop="1">
      <c r="A80" s="95"/>
      <c r="B80" s="36"/>
      <c r="C80" s="8"/>
      <c r="D80" s="8"/>
      <c r="E80" s="8"/>
      <c r="F80" s="8"/>
      <c r="G80" s="8"/>
      <c r="I80" s="105"/>
      <c r="J80" s="97"/>
    </row>
    <row r="81" spans="1:10" ht="14.25" customHeight="1" thickBot="1" thickTop="1">
      <c r="A81" s="95"/>
      <c r="B81" s="36"/>
      <c r="C81" s="8"/>
      <c r="D81" s="8"/>
      <c r="E81" s="8"/>
      <c r="F81" s="8"/>
      <c r="G81" s="8"/>
      <c r="I81" s="105"/>
      <c r="J81" s="97"/>
    </row>
    <row r="82" spans="1:10" ht="17.25" customHeight="1" thickBot="1" thickTop="1">
      <c r="A82" s="95"/>
      <c r="B82" s="36"/>
      <c r="C82" s="68" t="s">
        <v>132</v>
      </c>
      <c r="D82" s="41">
        <f>SUM(D58:D61)</f>
        <v>0</v>
      </c>
      <c r="E82" s="8"/>
      <c r="F82" s="8"/>
      <c r="G82" s="8"/>
      <c r="I82" s="105"/>
      <c r="J82" s="97"/>
    </row>
    <row r="83" spans="1:10" ht="13.5" customHeight="1" thickTop="1">
      <c r="A83" s="95"/>
      <c r="B83" s="127"/>
      <c r="I83" s="105"/>
      <c r="J83" s="97"/>
    </row>
    <row r="84" spans="1:10" ht="16.5" customHeight="1" thickBot="1">
      <c r="A84" s="95"/>
      <c r="B84" s="102"/>
      <c r="C84" s="130" t="s">
        <v>139</v>
      </c>
      <c r="I84" s="105"/>
      <c r="J84" s="97"/>
    </row>
    <row r="85" spans="1:10" ht="17.25" customHeight="1" thickBot="1" thickTop="1">
      <c r="A85" s="95"/>
      <c r="B85" s="102"/>
      <c r="C85" s="131" t="s">
        <v>140</v>
      </c>
      <c r="D85" s="41">
        <f>E26</f>
        <v>0</v>
      </c>
      <c r="G85" s="116"/>
      <c r="I85" s="132"/>
      <c r="J85" s="97"/>
    </row>
    <row r="86" spans="1:10" ht="17.25" customHeight="1" thickBot="1" thickTop="1">
      <c r="A86" s="95"/>
      <c r="B86" s="102"/>
      <c r="C86" s="133" t="s">
        <v>141</v>
      </c>
      <c r="D86" s="41">
        <f>D190+D294+D398+D502</f>
        <v>0</v>
      </c>
      <c r="I86" s="132"/>
      <c r="J86" s="97"/>
    </row>
    <row r="87" spans="1:10" ht="17.25" customHeight="1" thickBot="1" thickTop="1">
      <c r="A87" s="95"/>
      <c r="B87" s="102"/>
      <c r="C87" s="67" t="s">
        <v>142</v>
      </c>
      <c r="D87" s="41">
        <f>D191+D295+D399+D503</f>
        <v>0</v>
      </c>
      <c r="I87" s="132"/>
      <c r="J87" s="97"/>
    </row>
    <row r="88" spans="1:10" ht="16.5" customHeight="1" hidden="1">
      <c r="A88" s="95"/>
      <c r="B88" s="8"/>
      <c r="C88" s="8"/>
      <c r="D88" s="8"/>
      <c r="I88" s="132"/>
      <c r="J88" s="97"/>
    </row>
    <row r="89" spans="1:10" ht="16.5" customHeight="1" hidden="1" thickTop="1">
      <c r="A89" s="95"/>
      <c r="B89" s="8"/>
      <c r="C89" s="8"/>
      <c r="D89" s="8"/>
      <c r="I89" s="132"/>
      <c r="J89" s="97"/>
    </row>
    <row r="90" spans="1:10" ht="16.5" customHeight="1" hidden="1" thickTop="1">
      <c r="A90" s="95"/>
      <c r="B90" s="8"/>
      <c r="C90" s="8"/>
      <c r="D90" s="8"/>
      <c r="I90" s="132"/>
      <c r="J90" s="97"/>
    </row>
    <row r="91" spans="1:10" ht="16.5" customHeight="1" hidden="1" thickTop="1">
      <c r="A91" s="95"/>
      <c r="B91" s="8"/>
      <c r="C91" s="8"/>
      <c r="D91" s="8"/>
      <c r="I91" s="132"/>
      <c r="J91" s="97"/>
    </row>
    <row r="92" spans="1:10" ht="16.5" customHeight="1" hidden="1" thickTop="1">
      <c r="A92" s="95"/>
      <c r="B92" s="8"/>
      <c r="C92" s="8"/>
      <c r="D92" s="8"/>
      <c r="I92" s="132"/>
      <c r="J92" s="97"/>
    </row>
    <row r="93" spans="1:10" ht="16.5" customHeight="1" hidden="1" thickTop="1">
      <c r="A93" s="95"/>
      <c r="B93" s="8"/>
      <c r="C93" s="8"/>
      <c r="D93" s="8"/>
      <c r="I93" s="132"/>
      <c r="J93" s="97"/>
    </row>
    <row r="94" spans="1:10" ht="16.5" customHeight="1" hidden="1" thickTop="1">
      <c r="A94" s="95"/>
      <c r="B94" s="8"/>
      <c r="C94" s="8"/>
      <c r="D94" s="8"/>
      <c r="I94" s="132"/>
      <c r="J94" s="97"/>
    </row>
    <row r="95" spans="1:10" ht="16.5" customHeight="1" hidden="1" thickTop="1">
      <c r="A95" s="95"/>
      <c r="B95" s="8"/>
      <c r="C95" s="8"/>
      <c r="D95" s="8"/>
      <c r="I95" s="132"/>
      <c r="J95" s="97"/>
    </row>
    <row r="96" spans="1:10" ht="16.5" customHeight="1" hidden="1" thickTop="1">
      <c r="A96" s="95"/>
      <c r="B96" s="8"/>
      <c r="C96" s="8"/>
      <c r="D96" s="8"/>
      <c r="I96" s="132"/>
      <c r="J96" s="97"/>
    </row>
    <row r="97" spans="1:10" ht="13.5" customHeight="1" hidden="1" thickTop="1">
      <c r="A97" s="95"/>
      <c r="B97" s="8"/>
      <c r="C97" s="8"/>
      <c r="D97" s="8"/>
      <c r="I97" s="105"/>
      <c r="J97" s="97"/>
    </row>
    <row r="98" spans="1:10" ht="16.5" customHeight="1" hidden="1" thickTop="1">
      <c r="A98" s="95"/>
      <c r="B98" s="8"/>
      <c r="C98" s="8"/>
      <c r="D98" s="8"/>
      <c r="I98" s="132"/>
      <c r="J98" s="97"/>
    </row>
    <row r="99" spans="1:10" ht="16.5" customHeight="1" hidden="1" thickTop="1">
      <c r="A99" s="95"/>
      <c r="B99" s="8"/>
      <c r="C99" s="8"/>
      <c r="D99" s="8"/>
      <c r="I99" s="132"/>
      <c r="J99" s="97"/>
    </row>
    <row r="100" spans="1:10" ht="16.5" customHeight="1" hidden="1" thickTop="1">
      <c r="A100" s="95"/>
      <c r="B100" s="8"/>
      <c r="C100" s="8"/>
      <c r="D100" s="8"/>
      <c r="I100" s="132"/>
      <c r="J100" s="97"/>
    </row>
    <row r="101" spans="1:10" ht="16.5" customHeight="1" hidden="1" thickTop="1">
      <c r="A101" s="95"/>
      <c r="B101" s="8"/>
      <c r="C101" s="8"/>
      <c r="D101" s="8"/>
      <c r="I101" s="132"/>
      <c r="J101" s="97"/>
    </row>
    <row r="102" spans="1:10" ht="16.5" customHeight="1" hidden="1" thickTop="1">
      <c r="A102" s="95"/>
      <c r="B102" s="8"/>
      <c r="C102" s="8"/>
      <c r="D102" s="8"/>
      <c r="I102" s="132"/>
      <c r="J102" s="97"/>
    </row>
    <row r="103" spans="1:10" ht="16.5" customHeight="1" hidden="1" thickTop="1">
      <c r="A103" s="95"/>
      <c r="B103" s="8"/>
      <c r="C103" s="8"/>
      <c r="D103" s="8"/>
      <c r="I103" s="132"/>
      <c r="J103" s="97"/>
    </row>
    <row r="104" spans="1:10" ht="16.5" customHeight="1" hidden="1" thickTop="1">
      <c r="A104" s="95"/>
      <c r="B104" s="8"/>
      <c r="C104" s="8"/>
      <c r="D104" s="8"/>
      <c r="I104" s="132"/>
      <c r="J104" s="97"/>
    </row>
    <row r="105" spans="1:10" ht="16.5" customHeight="1" hidden="1" thickTop="1">
      <c r="A105" s="95"/>
      <c r="B105" s="8"/>
      <c r="C105" s="8"/>
      <c r="D105" s="8"/>
      <c r="I105" s="132"/>
      <c r="J105" s="97"/>
    </row>
    <row r="106" spans="1:10" ht="16.5" customHeight="1" hidden="1" thickTop="1">
      <c r="A106" s="95"/>
      <c r="B106" s="8"/>
      <c r="C106" s="8"/>
      <c r="D106" s="8"/>
      <c r="I106" s="132"/>
      <c r="J106" s="97"/>
    </row>
    <row r="107" spans="1:10" ht="14.25" customHeight="1" thickBot="1" thickTop="1">
      <c r="A107" s="95"/>
      <c r="B107" s="36"/>
      <c r="C107" s="8"/>
      <c r="D107" s="8"/>
      <c r="I107" s="105"/>
      <c r="J107" s="97"/>
    </row>
    <row r="108" spans="1:10" ht="17.25" customHeight="1" thickBot="1" thickTop="1">
      <c r="A108" s="95"/>
      <c r="B108" s="102"/>
      <c r="C108" s="134" t="s">
        <v>34</v>
      </c>
      <c r="D108" s="41">
        <f>D85-D86+D87</f>
        <v>0</v>
      </c>
      <c r="I108" s="105"/>
      <c r="J108" s="97"/>
    </row>
    <row r="109" spans="1:10" ht="16.5" customHeight="1" thickBot="1" thickTop="1">
      <c r="A109" s="95"/>
      <c r="B109" s="291"/>
      <c r="C109" s="227"/>
      <c r="D109" s="60"/>
      <c r="E109" s="137"/>
      <c r="F109" s="137"/>
      <c r="G109" s="137"/>
      <c r="H109" s="137"/>
      <c r="I109" s="292"/>
      <c r="J109" s="97"/>
    </row>
    <row r="110" spans="1:10" ht="13.5" customHeight="1" thickTop="1">
      <c r="A110" s="95"/>
      <c r="B110" s="91"/>
      <c r="I110" s="91"/>
      <c r="J110" s="97"/>
    </row>
    <row r="111" spans="1:10" ht="13.5" customHeight="1" thickBot="1">
      <c r="A111" s="95"/>
      <c r="B111" s="91"/>
      <c r="I111" s="91"/>
      <c r="J111" s="97"/>
    </row>
    <row r="112" spans="1:10" ht="17.25" customHeight="1" thickBot="1" thickTop="1">
      <c r="A112" s="95"/>
      <c r="B112" s="98"/>
      <c r="C112" s="99"/>
      <c r="D112" s="99"/>
      <c r="E112" s="138" t="s">
        <v>53</v>
      </c>
      <c r="F112" s="99"/>
      <c r="G112" s="99"/>
      <c r="H112" s="99"/>
      <c r="I112" s="101"/>
      <c r="J112" s="97"/>
    </row>
    <row r="113" spans="1:10" ht="34.5" customHeight="1" thickBot="1" thickTop="1">
      <c r="A113" s="95"/>
      <c r="B113" s="102"/>
      <c r="C113" s="103" t="s">
        <v>125</v>
      </c>
      <c r="D113" s="104" t="s">
        <v>126</v>
      </c>
      <c r="I113" s="105"/>
      <c r="J113" s="97"/>
    </row>
    <row r="114" spans="1:10" ht="17.25" customHeight="1" thickBot="1" thickTop="1">
      <c r="A114" s="95"/>
      <c r="B114" s="102"/>
      <c r="C114" s="64" t="s">
        <v>127</v>
      </c>
      <c r="D114" s="284"/>
      <c r="I114" s="105"/>
      <c r="J114" s="97"/>
    </row>
    <row r="115" spans="1:10" ht="16.5" customHeight="1" thickBot="1">
      <c r="A115" s="95"/>
      <c r="B115" s="102"/>
      <c r="C115" s="64" t="s">
        <v>128</v>
      </c>
      <c r="D115" s="284"/>
      <c r="I115" s="105"/>
      <c r="J115" s="97"/>
    </row>
    <row r="116" spans="1:10" ht="32.25" customHeight="1" thickTop="1">
      <c r="A116" s="95"/>
      <c r="B116" s="102"/>
      <c r="C116" s="106"/>
      <c r="D116" s="299" t="s">
        <v>277</v>
      </c>
      <c r="E116" s="141"/>
      <c r="F116" s="98"/>
      <c r="G116" s="66" t="s">
        <v>129</v>
      </c>
      <c r="H116" s="142"/>
      <c r="I116" s="105"/>
      <c r="J116" s="97"/>
    </row>
    <row r="117" spans="1:10" ht="32.25" customHeight="1" thickBot="1">
      <c r="A117" s="95"/>
      <c r="B117" s="102"/>
      <c r="C117" s="64" t="s">
        <v>130</v>
      </c>
      <c r="D117" s="300"/>
      <c r="E117" s="143" t="s">
        <v>131</v>
      </c>
      <c r="F117" s="144" t="str">
        <f>Year</f>
        <v>2002</v>
      </c>
      <c r="G117" s="145">
        <f>Year-1</f>
        <v>2001</v>
      </c>
      <c r="H117" s="114" t="str">
        <f>Year-2&amp;" and Prior"</f>
        <v>2000 and Prior</v>
      </c>
      <c r="I117" s="105"/>
      <c r="J117" s="97"/>
    </row>
    <row r="118" spans="1:10" ht="17.25" customHeight="1" thickBot="1" thickTop="1">
      <c r="A118" s="95"/>
      <c r="B118" s="102"/>
      <c r="C118" s="135">
        <f aca="true" t="shared" si="5" ref="C118:C128">DATE(YEAR(C119),MONTH(C119)-1,1)</f>
        <v>37257</v>
      </c>
      <c r="D118" s="41">
        <f>D114-SUM(G118:H118)</f>
        <v>0</v>
      </c>
      <c r="E118" s="41">
        <f aca="true" t="shared" si="6" ref="E118:E130">SUM(F118:H118)</f>
        <v>0</v>
      </c>
      <c r="F118" s="284"/>
      <c r="G118" s="284"/>
      <c r="H118" s="284"/>
      <c r="I118" s="105"/>
      <c r="J118" s="97"/>
    </row>
    <row r="119" spans="1:10" ht="17.25" customHeight="1" thickBot="1" thickTop="1">
      <c r="A119" s="95"/>
      <c r="B119" s="102"/>
      <c r="C119" s="135">
        <f t="shared" si="5"/>
        <v>37288</v>
      </c>
      <c r="D119" s="41">
        <f aca="true" t="shared" si="7" ref="D119:D129">D118-SUM(G119:H119)</f>
        <v>0</v>
      </c>
      <c r="E119" s="41">
        <f t="shared" si="6"/>
        <v>0</v>
      </c>
      <c r="F119" s="284"/>
      <c r="G119" s="284"/>
      <c r="H119" s="284"/>
      <c r="I119" s="105"/>
      <c r="J119" s="97"/>
    </row>
    <row r="120" spans="1:10" ht="17.25" customHeight="1" thickBot="1" thickTop="1">
      <c r="A120" s="95"/>
      <c r="B120" s="102"/>
      <c r="C120" s="135">
        <f t="shared" si="5"/>
        <v>37316</v>
      </c>
      <c r="D120" s="41">
        <f t="shared" si="7"/>
        <v>0</v>
      </c>
      <c r="E120" s="41">
        <f t="shared" si="6"/>
        <v>0</v>
      </c>
      <c r="F120" s="284"/>
      <c r="G120" s="284"/>
      <c r="H120" s="284"/>
      <c r="I120" s="105"/>
      <c r="J120" s="97"/>
    </row>
    <row r="121" spans="1:10" ht="17.25" customHeight="1" thickBot="1" thickTop="1">
      <c r="A121" s="95"/>
      <c r="B121" s="102"/>
      <c r="C121" s="135">
        <f t="shared" si="5"/>
        <v>37347</v>
      </c>
      <c r="D121" s="41">
        <f t="shared" si="7"/>
        <v>0</v>
      </c>
      <c r="E121" s="41">
        <f t="shared" si="6"/>
        <v>0</v>
      </c>
      <c r="F121" s="284"/>
      <c r="G121" s="284"/>
      <c r="H121" s="284"/>
      <c r="I121" s="105"/>
      <c r="J121" s="97"/>
    </row>
    <row r="122" spans="1:10" ht="17.25" customHeight="1" thickBot="1" thickTop="1">
      <c r="A122" s="95"/>
      <c r="B122" s="102"/>
      <c r="C122" s="135">
        <f t="shared" si="5"/>
        <v>37377</v>
      </c>
      <c r="D122" s="41">
        <f t="shared" si="7"/>
        <v>0</v>
      </c>
      <c r="E122" s="41">
        <f t="shared" si="6"/>
        <v>0</v>
      </c>
      <c r="F122" s="284"/>
      <c r="G122" s="284"/>
      <c r="H122" s="284"/>
      <c r="I122" s="105"/>
      <c r="J122" s="97"/>
    </row>
    <row r="123" spans="1:10" ht="17.25" customHeight="1" thickBot="1" thickTop="1">
      <c r="A123" s="95"/>
      <c r="B123" s="102"/>
      <c r="C123" s="135">
        <f t="shared" si="5"/>
        <v>37408</v>
      </c>
      <c r="D123" s="41">
        <f t="shared" si="7"/>
        <v>0</v>
      </c>
      <c r="E123" s="41">
        <f t="shared" si="6"/>
        <v>0</v>
      </c>
      <c r="F123" s="284"/>
      <c r="G123" s="284"/>
      <c r="H123" s="284"/>
      <c r="I123" s="105"/>
      <c r="J123" s="97"/>
    </row>
    <row r="124" spans="1:10" ht="17.25" customHeight="1" thickBot="1" thickTop="1">
      <c r="A124" s="95"/>
      <c r="B124" s="102"/>
      <c r="C124" s="135">
        <f t="shared" si="5"/>
        <v>37438</v>
      </c>
      <c r="D124" s="41">
        <f t="shared" si="7"/>
        <v>0</v>
      </c>
      <c r="E124" s="41">
        <f t="shared" si="6"/>
        <v>0</v>
      </c>
      <c r="F124" s="284"/>
      <c r="G124" s="284"/>
      <c r="H124" s="284"/>
      <c r="I124" s="105"/>
      <c r="J124" s="97"/>
    </row>
    <row r="125" spans="1:10" ht="17.25" customHeight="1" thickBot="1" thickTop="1">
      <c r="A125" s="95"/>
      <c r="B125" s="102"/>
      <c r="C125" s="135">
        <f t="shared" si="5"/>
        <v>37469</v>
      </c>
      <c r="D125" s="41">
        <f t="shared" si="7"/>
        <v>0</v>
      </c>
      <c r="E125" s="41">
        <f t="shared" si="6"/>
        <v>0</v>
      </c>
      <c r="F125" s="284"/>
      <c r="G125" s="284"/>
      <c r="H125" s="284"/>
      <c r="I125" s="105"/>
      <c r="J125" s="97"/>
    </row>
    <row r="126" spans="1:10" ht="17.25" customHeight="1" thickBot="1" thickTop="1">
      <c r="A126" s="95"/>
      <c r="B126" s="102"/>
      <c r="C126" s="135">
        <f t="shared" si="5"/>
        <v>37500</v>
      </c>
      <c r="D126" s="41">
        <f t="shared" si="7"/>
        <v>0</v>
      </c>
      <c r="E126" s="41">
        <f t="shared" si="6"/>
        <v>0</v>
      </c>
      <c r="F126" s="284"/>
      <c r="G126" s="284"/>
      <c r="H126" s="284"/>
      <c r="I126" s="105"/>
      <c r="J126" s="97"/>
    </row>
    <row r="127" spans="1:10" ht="17.25" customHeight="1" thickBot="1" thickTop="1">
      <c r="A127" s="95"/>
      <c r="B127" s="102"/>
      <c r="C127" s="135">
        <f t="shared" si="5"/>
        <v>37530</v>
      </c>
      <c r="D127" s="41">
        <f t="shared" si="7"/>
        <v>0</v>
      </c>
      <c r="E127" s="41">
        <f t="shared" si="6"/>
        <v>0</v>
      </c>
      <c r="F127" s="284"/>
      <c r="G127" s="284"/>
      <c r="H127" s="284"/>
      <c r="I127" s="105"/>
      <c r="J127" s="97"/>
    </row>
    <row r="128" spans="1:10" ht="17.25" customHeight="1" thickBot="1" thickTop="1">
      <c r="A128" s="95"/>
      <c r="B128" s="102"/>
      <c r="C128" s="135">
        <f t="shared" si="5"/>
        <v>37561</v>
      </c>
      <c r="D128" s="41">
        <f t="shared" si="7"/>
        <v>0</v>
      </c>
      <c r="E128" s="41">
        <f t="shared" si="6"/>
        <v>0</v>
      </c>
      <c r="F128" s="284"/>
      <c r="G128" s="284"/>
      <c r="H128" s="284"/>
      <c r="I128" s="105"/>
      <c r="J128" s="97"/>
    </row>
    <row r="129" spans="1:10" ht="17.25" customHeight="1" thickBot="1" thickTop="1">
      <c r="A129" s="95"/>
      <c r="B129" s="102"/>
      <c r="C129" s="135">
        <f>DATE(YEAR(YearEnd),MONTH(YearEnd),1)</f>
        <v>37591</v>
      </c>
      <c r="D129" s="41">
        <f t="shared" si="7"/>
        <v>0</v>
      </c>
      <c r="E129" s="41">
        <f t="shared" si="6"/>
        <v>0</v>
      </c>
      <c r="F129" s="284"/>
      <c r="G129" s="284"/>
      <c r="H129" s="284"/>
      <c r="I129" s="105"/>
      <c r="J129" s="97"/>
    </row>
    <row r="130" spans="1:10" ht="17.25" customHeight="1" thickBot="1" thickTop="1">
      <c r="A130" s="95"/>
      <c r="B130" s="102"/>
      <c r="C130" s="68" t="s">
        <v>132</v>
      </c>
      <c r="E130" s="41">
        <f t="shared" si="6"/>
        <v>0</v>
      </c>
      <c r="F130" s="41">
        <f>SUM(F118:F129)</f>
        <v>0</v>
      </c>
      <c r="G130" s="41">
        <f>SUM(G118:G129)</f>
        <v>0</v>
      </c>
      <c r="H130" s="41">
        <f>SUM(H118:H129)</f>
        <v>0</v>
      </c>
      <c r="I130" s="105"/>
      <c r="J130" s="97"/>
    </row>
    <row r="131" spans="1:10" ht="17.25" customHeight="1" thickBot="1" thickTop="1">
      <c r="A131" s="95"/>
      <c r="B131" s="102"/>
      <c r="C131" s="116"/>
      <c r="I131" s="105"/>
      <c r="J131" s="97"/>
    </row>
    <row r="132" spans="1:10" ht="17.25" customHeight="1" thickBot="1" thickTop="1">
      <c r="A132" s="95"/>
      <c r="B132" s="102"/>
      <c r="C132" s="116"/>
      <c r="D132" s="146"/>
      <c r="E132" s="98"/>
      <c r="F132" s="147" t="s">
        <v>133</v>
      </c>
      <c r="G132" s="142"/>
      <c r="I132" s="105"/>
      <c r="J132" s="97"/>
    </row>
    <row r="133" spans="1:10" ht="15.75" customHeight="1">
      <c r="A133" s="95"/>
      <c r="B133" s="102"/>
      <c r="C133" s="116"/>
      <c r="D133" s="148"/>
      <c r="E133" s="149"/>
      <c r="F133" s="122" t="s">
        <v>129</v>
      </c>
      <c r="G133" s="150"/>
      <c r="I133" s="105"/>
      <c r="J133" s="97"/>
    </row>
    <row r="134" spans="1:10" ht="16.5" customHeight="1" thickBot="1">
      <c r="A134" s="95"/>
      <c r="B134" s="102"/>
      <c r="C134" s="123" t="s">
        <v>134</v>
      </c>
      <c r="D134" s="151" t="s">
        <v>34</v>
      </c>
      <c r="E134" s="144" t="str">
        <f>Year</f>
        <v>2002</v>
      </c>
      <c r="F134" s="145">
        <f>Year-1</f>
        <v>2001</v>
      </c>
      <c r="G134" s="114" t="str">
        <f>Year-2&amp;" and Prior"</f>
        <v>2000 and Prior</v>
      </c>
      <c r="I134" s="105"/>
      <c r="J134" s="97"/>
    </row>
    <row r="135" spans="1:10" ht="17.25" customHeight="1" thickBot="1" thickTop="1">
      <c r="A135" s="95"/>
      <c r="B135" s="102"/>
      <c r="C135" s="68" t="s">
        <v>135</v>
      </c>
      <c r="D135" s="282">
        <f aca="true" t="shared" si="8" ref="D135:D159">SUM(E135:G135)</f>
        <v>0</v>
      </c>
      <c r="E135" s="283"/>
      <c r="F135" s="283"/>
      <c r="G135" s="283"/>
      <c r="I135" s="105"/>
      <c r="J135" s="97"/>
    </row>
    <row r="136" spans="1:10" ht="17.25" customHeight="1" thickBot="1" thickTop="1">
      <c r="A136" s="95"/>
      <c r="B136" s="102"/>
      <c r="C136" s="68" t="s">
        <v>136</v>
      </c>
      <c r="D136" s="126">
        <f t="shared" si="8"/>
        <v>0</v>
      </c>
      <c r="E136" s="15"/>
      <c r="F136" s="15"/>
      <c r="G136" s="15"/>
      <c r="I136" s="105"/>
      <c r="J136" s="97"/>
    </row>
    <row r="137" spans="1:10" ht="17.25" customHeight="1" thickBot="1" thickTop="1">
      <c r="A137" s="95"/>
      <c r="B137" s="102"/>
      <c r="C137" s="68" t="s">
        <v>137</v>
      </c>
      <c r="D137" s="126">
        <f t="shared" si="8"/>
        <v>0</v>
      </c>
      <c r="E137" s="15"/>
      <c r="F137" s="15"/>
      <c r="G137" s="15"/>
      <c r="I137" s="105"/>
      <c r="J137" s="97"/>
    </row>
    <row r="138" spans="1:10" ht="17.25" customHeight="1" thickBot="1" thickTop="1">
      <c r="A138" s="95"/>
      <c r="B138" s="102"/>
      <c r="C138" s="152" t="s">
        <v>112</v>
      </c>
      <c r="D138" s="126">
        <f t="shared" si="8"/>
        <v>0</v>
      </c>
      <c r="E138" s="126">
        <f>SUM(E139:E158)</f>
        <v>0</v>
      </c>
      <c r="F138" s="126">
        <f>SUM(F139:F158)</f>
        <v>0</v>
      </c>
      <c r="G138" s="126">
        <f>SUM(G139:G158)</f>
        <v>0</v>
      </c>
      <c r="I138" s="105"/>
      <c r="J138" s="97"/>
    </row>
    <row r="139" spans="1:10" ht="17.25" customHeight="1" thickBot="1" thickTop="1">
      <c r="A139" s="95"/>
      <c r="B139" s="75" t="s">
        <v>92</v>
      </c>
      <c r="C139" s="281"/>
      <c r="D139" s="126">
        <f t="shared" si="8"/>
        <v>0</v>
      </c>
      <c r="E139" s="15"/>
      <c r="F139" s="15"/>
      <c r="G139" s="15"/>
      <c r="I139" s="105"/>
      <c r="J139" s="97"/>
    </row>
    <row r="140" spans="1:10" ht="17.25" customHeight="1" thickBot="1" thickTop="1">
      <c r="A140" s="95"/>
      <c r="B140" s="75" t="s">
        <v>93</v>
      </c>
      <c r="C140" s="281"/>
      <c r="D140" s="126">
        <f t="shared" si="8"/>
        <v>0</v>
      </c>
      <c r="E140" s="15"/>
      <c r="F140" s="15"/>
      <c r="G140" s="15"/>
      <c r="I140" s="105"/>
      <c r="J140" s="97"/>
    </row>
    <row r="141" spans="1:10" ht="17.25" customHeight="1" thickBot="1" thickTop="1">
      <c r="A141" s="95"/>
      <c r="B141" s="75" t="s">
        <v>94</v>
      </c>
      <c r="C141" s="281"/>
      <c r="D141" s="126">
        <f t="shared" si="8"/>
        <v>0</v>
      </c>
      <c r="E141" s="15"/>
      <c r="F141" s="15"/>
      <c r="G141" s="15"/>
      <c r="I141" s="105"/>
      <c r="J141" s="97"/>
    </row>
    <row r="142" spans="1:10" ht="17.25" customHeight="1" thickBot="1" thickTop="1">
      <c r="A142" s="95"/>
      <c r="B142" s="75" t="s">
        <v>95</v>
      </c>
      <c r="C142" s="281"/>
      <c r="D142" s="126">
        <f t="shared" si="8"/>
        <v>0</v>
      </c>
      <c r="E142" s="15"/>
      <c r="F142" s="15"/>
      <c r="G142" s="15"/>
      <c r="I142" s="105"/>
      <c r="J142" s="97"/>
    </row>
    <row r="143" spans="1:10" ht="17.25" customHeight="1" thickBot="1" thickTop="1">
      <c r="A143" s="95"/>
      <c r="B143" s="75" t="s">
        <v>96</v>
      </c>
      <c r="C143" s="281"/>
      <c r="D143" s="126">
        <f t="shared" si="8"/>
        <v>0</v>
      </c>
      <c r="E143" s="15"/>
      <c r="F143" s="15"/>
      <c r="G143" s="15"/>
      <c r="I143" s="105"/>
      <c r="J143" s="97"/>
    </row>
    <row r="144" spans="1:10" ht="17.25" customHeight="1" thickBot="1" thickTop="1">
      <c r="A144" s="95"/>
      <c r="B144" s="75" t="s">
        <v>97</v>
      </c>
      <c r="C144" s="281"/>
      <c r="D144" s="126">
        <f t="shared" si="8"/>
        <v>0</v>
      </c>
      <c r="E144" s="15"/>
      <c r="F144" s="15"/>
      <c r="G144" s="15"/>
      <c r="I144" s="105"/>
      <c r="J144" s="97"/>
    </row>
    <row r="145" spans="1:10" ht="17.25" customHeight="1" thickBot="1" thickTop="1">
      <c r="A145" s="95"/>
      <c r="B145" s="75" t="s">
        <v>98</v>
      </c>
      <c r="C145" s="281"/>
      <c r="D145" s="126">
        <f t="shared" si="8"/>
        <v>0</v>
      </c>
      <c r="E145" s="15"/>
      <c r="F145" s="15"/>
      <c r="G145" s="15"/>
      <c r="I145" s="105"/>
      <c r="J145" s="97"/>
    </row>
    <row r="146" spans="1:10" ht="17.25" customHeight="1" thickBot="1" thickTop="1">
      <c r="A146" s="95"/>
      <c r="B146" s="75" t="s">
        <v>99</v>
      </c>
      <c r="C146" s="281"/>
      <c r="D146" s="126">
        <f t="shared" si="8"/>
        <v>0</v>
      </c>
      <c r="E146" s="15"/>
      <c r="F146" s="15"/>
      <c r="G146" s="15"/>
      <c r="I146" s="105"/>
      <c r="J146" s="97"/>
    </row>
    <row r="147" spans="1:10" ht="17.25" customHeight="1" thickBot="1" thickTop="1">
      <c r="A147" s="95"/>
      <c r="B147" s="75" t="s">
        <v>100</v>
      </c>
      <c r="C147" s="281"/>
      <c r="D147" s="126">
        <f t="shared" si="8"/>
        <v>0</v>
      </c>
      <c r="E147" s="15"/>
      <c r="F147" s="15"/>
      <c r="G147" s="15"/>
      <c r="I147" s="105"/>
      <c r="J147" s="97"/>
    </row>
    <row r="148" spans="1:10" ht="17.25" customHeight="1" thickBot="1" thickTop="1">
      <c r="A148" s="95"/>
      <c r="B148" s="75" t="s">
        <v>101</v>
      </c>
      <c r="C148" s="281"/>
      <c r="D148" s="126">
        <f t="shared" si="8"/>
        <v>0</v>
      </c>
      <c r="E148" s="15"/>
      <c r="F148" s="15"/>
      <c r="G148" s="15"/>
      <c r="I148" s="105"/>
      <c r="J148" s="97"/>
    </row>
    <row r="149" spans="1:10" ht="17.25" customHeight="1" thickBot="1" thickTop="1">
      <c r="A149" s="95"/>
      <c r="B149" s="75" t="s">
        <v>102</v>
      </c>
      <c r="C149" s="281"/>
      <c r="D149" s="126">
        <f t="shared" si="8"/>
        <v>0</v>
      </c>
      <c r="E149" s="15"/>
      <c r="F149" s="15"/>
      <c r="G149" s="15"/>
      <c r="I149" s="105"/>
      <c r="J149" s="97"/>
    </row>
    <row r="150" spans="1:10" ht="17.25" customHeight="1" thickBot="1" thickTop="1">
      <c r="A150" s="95"/>
      <c r="B150" s="75" t="s">
        <v>103</v>
      </c>
      <c r="C150" s="281"/>
      <c r="D150" s="126">
        <f t="shared" si="8"/>
        <v>0</v>
      </c>
      <c r="E150" s="15"/>
      <c r="F150" s="15"/>
      <c r="G150" s="15"/>
      <c r="I150" s="105"/>
      <c r="J150" s="97"/>
    </row>
    <row r="151" spans="1:10" ht="17.25" customHeight="1" thickBot="1" thickTop="1">
      <c r="A151" s="95"/>
      <c r="B151" s="75" t="s">
        <v>104</v>
      </c>
      <c r="C151" s="281"/>
      <c r="D151" s="126">
        <f t="shared" si="8"/>
        <v>0</v>
      </c>
      <c r="E151" s="15"/>
      <c r="F151" s="15"/>
      <c r="G151" s="15"/>
      <c r="I151" s="105"/>
      <c r="J151" s="97"/>
    </row>
    <row r="152" spans="1:10" ht="17.25" customHeight="1" thickBot="1" thickTop="1">
      <c r="A152" s="95"/>
      <c r="B152" s="75" t="s">
        <v>105</v>
      </c>
      <c r="C152" s="281"/>
      <c r="D152" s="126">
        <f t="shared" si="8"/>
        <v>0</v>
      </c>
      <c r="E152" s="15"/>
      <c r="F152" s="15"/>
      <c r="G152" s="15"/>
      <c r="I152" s="105"/>
      <c r="J152" s="97"/>
    </row>
    <row r="153" spans="1:10" ht="17.25" customHeight="1" thickBot="1" thickTop="1">
      <c r="A153" s="95"/>
      <c r="B153" s="75" t="s">
        <v>106</v>
      </c>
      <c r="C153" s="281"/>
      <c r="D153" s="126">
        <f t="shared" si="8"/>
        <v>0</v>
      </c>
      <c r="E153" s="15"/>
      <c r="F153" s="15"/>
      <c r="G153" s="15"/>
      <c r="I153" s="105"/>
      <c r="J153" s="97"/>
    </row>
    <row r="154" spans="1:10" ht="17.25" customHeight="1" thickBot="1" thickTop="1">
      <c r="A154" s="95"/>
      <c r="B154" s="75" t="s">
        <v>107</v>
      </c>
      <c r="C154" s="281"/>
      <c r="D154" s="126">
        <f t="shared" si="8"/>
        <v>0</v>
      </c>
      <c r="E154" s="15"/>
      <c r="F154" s="15"/>
      <c r="G154" s="15"/>
      <c r="I154" s="105"/>
      <c r="J154" s="97"/>
    </row>
    <row r="155" spans="1:10" ht="17.25" customHeight="1" thickBot="1" thickTop="1">
      <c r="A155" s="95"/>
      <c r="B155" s="75" t="s">
        <v>108</v>
      </c>
      <c r="C155" s="281"/>
      <c r="D155" s="126">
        <f t="shared" si="8"/>
        <v>0</v>
      </c>
      <c r="E155" s="15"/>
      <c r="F155" s="15"/>
      <c r="G155" s="15"/>
      <c r="I155" s="105"/>
      <c r="J155" s="97"/>
    </row>
    <row r="156" spans="1:10" ht="17.25" customHeight="1" thickBot="1" thickTop="1">
      <c r="A156" s="95"/>
      <c r="B156" s="75" t="s">
        <v>109</v>
      </c>
      <c r="C156" s="281"/>
      <c r="D156" s="126">
        <f t="shared" si="8"/>
        <v>0</v>
      </c>
      <c r="E156" s="15"/>
      <c r="F156" s="15"/>
      <c r="G156" s="15"/>
      <c r="I156" s="105"/>
      <c r="J156" s="97"/>
    </row>
    <row r="157" spans="1:10" ht="17.25" customHeight="1" thickBot="1" thickTop="1">
      <c r="A157" s="95"/>
      <c r="B157" s="75" t="s">
        <v>110</v>
      </c>
      <c r="C157" s="281"/>
      <c r="D157" s="126">
        <f t="shared" si="8"/>
        <v>0</v>
      </c>
      <c r="E157" s="15"/>
      <c r="F157" s="15"/>
      <c r="G157" s="15"/>
      <c r="I157" s="105"/>
      <c r="J157" s="97"/>
    </row>
    <row r="158" spans="1:10" ht="17.25" customHeight="1" thickBot="1" thickTop="1">
      <c r="A158" s="95"/>
      <c r="B158" s="75" t="s">
        <v>111</v>
      </c>
      <c r="C158" s="281"/>
      <c r="D158" s="126">
        <f t="shared" si="8"/>
        <v>0</v>
      </c>
      <c r="E158" s="15"/>
      <c r="F158" s="15"/>
      <c r="G158" s="15"/>
      <c r="I158" s="105"/>
      <c r="J158" s="97"/>
    </row>
    <row r="159" spans="1:10" ht="17.25" customHeight="1" thickBot="1" thickTop="1">
      <c r="A159" s="95"/>
      <c r="B159" s="127"/>
      <c r="C159" s="68" t="s">
        <v>132</v>
      </c>
      <c r="D159" s="126">
        <f t="shared" si="8"/>
        <v>0</v>
      </c>
      <c r="E159" s="126">
        <f>SUM(E135:E138)</f>
        <v>0</v>
      </c>
      <c r="F159" s="126">
        <f>SUM(F135:F138)</f>
        <v>0</v>
      </c>
      <c r="G159" s="126">
        <f>SUM(G135:G138)</f>
        <v>0</v>
      </c>
      <c r="I159" s="105"/>
      <c r="J159" s="97"/>
    </row>
    <row r="160" spans="1:10" ht="14.25" customHeight="1" thickBot="1" thickTop="1">
      <c r="A160" s="95"/>
      <c r="B160" s="102"/>
      <c r="I160" s="105"/>
      <c r="J160" s="97"/>
    </row>
    <row r="161" spans="1:10" ht="33" customHeight="1" thickBot="1" thickTop="1">
      <c r="A161" s="95"/>
      <c r="B161" s="153" t="s">
        <v>144</v>
      </c>
      <c r="C161" s="128" t="s">
        <v>138</v>
      </c>
      <c r="D161" s="104" t="s">
        <v>131</v>
      </c>
      <c r="H161" s="106"/>
      <c r="I161" s="105"/>
      <c r="J161" s="97"/>
    </row>
    <row r="162" spans="1:10" ht="17.25" customHeight="1" thickBot="1" thickTop="1">
      <c r="A162" s="95"/>
      <c r="B162" s="102"/>
      <c r="C162" s="68" t="s">
        <v>135</v>
      </c>
      <c r="D162" s="284"/>
      <c r="I162" s="105"/>
      <c r="J162" s="97"/>
    </row>
    <row r="163" spans="1:10" ht="16.5" customHeight="1" thickBot="1">
      <c r="A163" s="95"/>
      <c r="B163" s="102"/>
      <c r="C163" s="68" t="s">
        <v>136</v>
      </c>
      <c r="D163" s="284"/>
      <c r="I163" s="105"/>
      <c r="J163" s="97"/>
    </row>
    <row r="164" spans="1:10" ht="16.5" customHeight="1" thickBot="1">
      <c r="A164" s="95"/>
      <c r="B164" s="102"/>
      <c r="C164" s="68" t="s">
        <v>137</v>
      </c>
      <c r="D164" s="38"/>
      <c r="I164" s="105"/>
      <c r="J164" s="97"/>
    </row>
    <row r="165" spans="1:10" ht="17.25" customHeight="1" thickBot="1" thickTop="1">
      <c r="A165" s="95"/>
      <c r="B165" s="102"/>
      <c r="C165" s="152" t="s">
        <v>112</v>
      </c>
      <c r="D165" s="285">
        <f>SUM(D166:D185)</f>
        <v>0</v>
      </c>
      <c r="I165" s="105"/>
      <c r="J165" s="97"/>
    </row>
    <row r="166" spans="1:10" ht="17.25" customHeight="1" thickBot="1" thickTop="1">
      <c r="A166" s="95"/>
      <c r="B166" s="75" t="s">
        <v>92</v>
      </c>
      <c r="C166" s="281"/>
      <c r="D166" s="38"/>
      <c r="I166" s="105"/>
      <c r="J166" s="97"/>
    </row>
    <row r="167" spans="1:10" ht="16.5" customHeight="1" thickBot="1">
      <c r="A167" s="95"/>
      <c r="B167" s="75" t="s">
        <v>93</v>
      </c>
      <c r="C167" s="281"/>
      <c r="D167" s="38"/>
      <c r="I167" s="105"/>
      <c r="J167" s="97"/>
    </row>
    <row r="168" spans="1:10" ht="16.5" customHeight="1" thickBot="1">
      <c r="A168" s="95"/>
      <c r="B168" s="75" t="s">
        <v>94</v>
      </c>
      <c r="C168" s="281"/>
      <c r="D168" s="38"/>
      <c r="I168" s="105"/>
      <c r="J168" s="97"/>
    </row>
    <row r="169" spans="1:10" ht="16.5" customHeight="1" thickBot="1">
      <c r="A169" s="95"/>
      <c r="B169" s="75" t="s">
        <v>95</v>
      </c>
      <c r="C169" s="281"/>
      <c r="D169" s="38"/>
      <c r="I169" s="105"/>
      <c r="J169" s="97"/>
    </row>
    <row r="170" spans="1:10" ht="16.5" customHeight="1" thickBot="1">
      <c r="A170" s="95"/>
      <c r="B170" s="75" t="s">
        <v>96</v>
      </c>
      <c r="C170" s="281"/>
      <c r="D170" s="38"/>
      <c r="I170" s="105"/>
      <c r="J170" s="97"/>
    </row>
    <row r="171" spans="1:10" ht="16.5" customHeight="1" thickBot="1">
      <c r="A171" s="95"/>
      <c r="B171" s="75" t="s">
        <v>97</v>
      </c>
      <c r="C171" s="281"/>
      <c r="D171" s="38"/>
      <c r="I171" s="105"/>
      <c r="J171" s="97"/>
    </row>
    <row r="172" spans="1:10" ht="16.5" customHeight="1" thickBot="1">
      <c r="A172" s="95"/>
      <c r="B172" s="75" t="s">
        <v>98</v>
      </c>
      <c r="C172" s="281"/>
      <c r="D172" s="38"/>
      <c r="I172" s="105"/>
      <c r="J172" s="97"/>
    </row>
    <row r="173" spans="1:10" ht="16.5" customHeight="1" thickBot="1">
      <c r="A173" s="95"/>
      <c r="B173" s="75" t="s">
        <v>99</v>
      </c>
      <c r="C173" s="281"/>
      <c r="D173" s="38"/>
      <c r="I173" s="105"/>
      <c r="J173" s="97"/>
    </row>
    <row r="174" spans="1:10" ht="16.5" customHeight="1" thickBot="1">
      <c r="A174" s="95"/>
      <c r="B174" s="75" t="s">
        <v>100</v>
      </c>
      <c r="C174" s="281"/>
      <c r="D174" s="38"/>
      <c r="I174" s="105"/>
      <c r="J174" s="97"/>
    </row>
    <row r="175" spans="1:10" ht="16.5" customHeight="1" thickBot="1">
      <c r="A175" s="95"/>
      <c r="B175" s="75" t="s">
        <v>101</v>
      </c>
      <c r="C175" s="281"/>
      <c r="D175" s="38"/>
      <c r="I175" s="105"/>
      <c r="J175" s="97"/>
    </row>
    <row r="176" spans="1:10" ht="16.5" customHeight="1" thickBot="1">
      <c r="A176" s="95"/>
      <c r="B176" s="75" t="s">
        <v>102</v>
      </c>
      <c r="C176" s="281"/>
      <c r="D176" s="38"/>
      <c r="I176" s="105"/>
      <c r="J176" s="97"/>
    </row>
    <row r="177" spans="1:10" ht="16.5" customHeight="1" thickBot="1">
      <c r="A177" s="95"/>
      <c r="B177" s="75" t="s">
        <v>103</v>
      </c>
      <c r="C177" s="281"/>
      <c r="D177" s="38"/>
      <c r="I177" s="105"/>
      <c r="J177" s="97"/>
    </row>
    <row r="178" spans="1:10" ht="16.5" customHeight="1" thickBot="1">
      <c r="A178" s="95"/>
      <c r="B178" s="75" t="s">
        <v>104</v>
      </c>
      <c r="C178" s="281"/>
      <c r="D178" s="38"/>
      <c r="I178" s="105"/>
      <c r="J178" s="97"/>
    </row>
    <row r="179" spans="1:10" ht="16.5" customHeight="1" thickBot="1">
      <c r="A179" s="95"/>
      <c r="B179" s="75" t="s">
        <v>105</v>
      </c>
      <c r="C179" s="281"/>
      <c r="D179" s="38"/>
      <c r="I179" s="105"/>
      <c r="J179" s="97"/>
    </row>
    <row r="180" spans="1:10" ht="16.5" customHeight="1" thickBot="1">
      <c r="A180" s="95"/>
      <c r="B180" s="75" t="s">
        <v>106</v>
      </c>
      <c r="C180" s="281"/>
      <c r="D180" s="38"/>
      <c r="I180" s="105"/>
      <c r="J180" s="97"/>
    </row>
    <row r="181" spans="1:10" ht="16.5" customHeight="1" thickBot="1">
      <c r="A181" s="95"/>
      <c r="B181" s="75" t="s">
        <v>107</v>
      </c>
      <c r="C181" s="281"/>
      <c r="D181" s="38"/>
      <c r="I181" s="105"/>
      <c r="J181" s="97"/>
    </row>
    <row r="182" spans="1:10" ht="16.5" customHeight="1" thickBot="1">
      <c r="A182" s="95"/>
      <c r="B182" s="75" t="s">
        <v>108</v>
      </c>
      <c r="C182" s="281"/>
      <c r="D182" s="38"/>
      <c r="I182" s="105"/>
      <c r="J182" s="97"/>
    </row>
    <row r="183" spans="1:10" ht="16.5" customHeight="1" thickBot="1">
      <c r="A183" s="95"/>
      <c r="B183" s="75" t="s">
        <v>109</v>
      </c>
      <c r="C183" s="281"/>
      <c r="D183" s="38"/>
      <c r="I183" s="105"/>
      <c r="J183" s="97"/>
    </row>
    <row r="184" spans="1:10" ht="16.5" customHeight="1" thickBot="1">
      <c r="A184" s="95"/>
      <c r="B184" s="75" t="s">
        <v>110</v>
      </c>
      <c r="C184" s="281"/>
      <c r="D184" s="38"/>
      <c r="I184" s="105"/>
      <c r="J184" s="97"/>
    </row>
    <row r="185" spans="1:10" ht="16.5" customHeight="1" thickBot="1">
      <c r="A185" s="95"/>
      <c r="B185" s="75" t="s">
        <v>111</v>
      </c>
      <c r="C185" s="281"/>
      <c r="D185" s="38"/>
      <c r="I185" s="105"/>
      <c r="J185" s="97"/>
    </row>
    <row r="186" spans="1:10" ht="17.25" customHeight="1" thickBot="1" thickTop="1">
      <c r="A186" s="95"/>
      <c r="B186" s="127"/>
      <c r="C186" s="68" t="s">
        <v>132</v>
      </c>
      <c r="D186" s="41">
        <f>SUM(D162:D165)</f>
        <v>0</v>
      </c>
      <c r="I186" s="105"/>
      <c r="J186" s="97"/>
    </row>
    <row r="187" spans="1:10" ht="16.5" customHeight="1" thickTop="1">
      <c r="A187" s="95"/>
      <c r="B187" s="127"/>
      <c r="C187" s="116"/>
      <c r="D187" s="8"/>
      <c r="E187" s="8"/>
      <c r="F187" s="8"/>
      <c r="G187" s="8"/>
      <c r="I187" s="105"/>
      <c r="J187" s="97"/>
    </row>
    <row r="188" spans="1:10" ht="16.5" customHeight="1" thickBot="1">
      <c r="A188" s="95"/>
      <c r="B188" s="102"/>
      <c r="C188" s="130" t="s">
        <v>139</v>
      </c>
      <c r="I188" s="105"/>
      <c r="J188" s="97"/>
    </row>
    <row r="189" spans="1:10" ht="17.25" customHeight="1" thickBot="1" thickTop="1">
      <c r="A189" s="95"/>
      <c r="B189" s="102"/>
      <c r="C189" s="68" t="s">
        <v>145</v>
      </c>
      <c r="D189" s="41">
        <f>E130</f>
        <v>0</v>
      </c>
      <c r="G189" s="116"/>
      <c r="I189" s="132"/>
      <c r="J189" s="97"/>
    </row>
    <row r="190" spans="1:10" ht="17.25" customHeight="1" thickBot="1" thickTop="1">
      <c r="A190" s="95"/>
      <c r="B190" s="102"/>
      <c r="C190" s="68" t="s">
        <v>146</v>
      </c>
      <c r="D190" s="38"/>
      <c r="I190" s="132"/>
      <c r="J190" s="97"/>
    </row>
    <row r="191" spans="1:10" ht="17.25" customHeight="1" thickBot="1" thickTop="1">
      <c r="A191" s="95"/>
      <c r="B191" s="102"/>
      <c r="C191" s="154" t="s">
        <v>112</v>
      </c>
      <c r="D191" s="41">
        <f>SUM(D192:D211)</f>
        <v>0</v>
      </c>
      <c r="I191" s="132"/>
      <c r="J191" s="97"/>
    </row>
    <row r="192" spans="1:10" ht="17.25" customHeight="1" thickBot="1" thickTop="1">
      <c r="A192" s="95"/>
      <c r="B192" s="75" t="s">
        <v>92</v>
      </c>
      <c r="C192" s="281"/>
      <c r="D192" s="38"/>
      <c r="I192" s="132"/>
      <c r="J192" s="97"/>
    </row>
    <row r="193" spans="1:10" ht="16.5" customHeight="1" thickBot="1">
      <c r="A193" s="95"/>
      <c r="B193" s="75" t="s">
        <v>93</v>
      </c>
      <c r="C193" s="281"/>
      <c r="D193" s="38"/>
      <c r="I193" s="132"/>
      <c r="J193" s="97"/>
    </row>
    <row r="194" spans="1:10" ht="16.5" customHeight="1" thickBot="1">
      <c r="A194" s="95"/>
      <c r="B194" s="75" t="s">
        <v>94</v>
      </c>
      <c r="C194" s="281"/>
      <c r="D194" s="38"/>
      <c r="I194" s="132"/>
      <c r="J194" s="97"/>
    </row>
    <row r="195" spans="1:10" ht="16.5" customHeight="1" thickBot="1">
      <c r="A195" s="95"/>
      <c r="B195" s="75" t="s">
        <v>95</v>
      </c>
      <c r="C195" s="281"/>
      <c r="D195" s="38"/>
      <c r="I195" s="132"/>
      <c r="J195" s="97"/>
    </row>
    <row r="196" spans="1:10" ht="16.5" customHeight="1" thickBot="1">
      <c r="A196" s="95"/>
      <c r="B196" s="75" t="s">
        <v>96</v>
      </c>
      <c r="C196" s="281"/>
      <c r="D196" s="38"/>
      <c r="I196" s="132"/>
      <c r="J196" s="97"/>
    </row>
    <row r="197" spans="1:10" ht="16.5" customHeight="1" thickBot="1">
      <c r="A197" s="95"/>
      <c r="B197" s="75" t="s">
        <v>97</v>
      </c>
      <c r="C197" s="281"/>
      <c r="D197" s="38"/>
      <c r="I197" s="132"/>
      <c r="J197" s="97"/>
    </row>
    <row r="198" spans="1:10" ht="16.5" customHeight="1" thickBot="1">
      <c r="A198" s="95"/>
      <c r="B198" s="75" t="s">
        <v>98</v>
      </c>
      <c r="C198" s="281"/>
      <c r="D198" s="38"/>
      <c r="I198" s="132"/>
      <c r="J198" s="97"/>
    </row>
    <row r="199" spans="1:10" ht="16.5" customHeight="1" thickBot="1">
      <c r="A199" s="95"/>
      <c r="B199" s="75" t="s">
        <v>99</v>
      </c>
      <c r="C199" s="281"/>
      <c r="D199" s="38"/>
      <c r="I199" s="132"/>
      <c r="J199" s="97"/>
    </row>
    <row r="200" spans="1:10" ht="16.5" customHeight="1" thickBot="1">
      <c r="A200" s="95"/>
      <c r="B200" s="75" t="s">
        <v>100</v>
      </c>
      <c r="C200" s="281"/>
      <c r="D200" s="38"/>
      <c r="I200" s="132"/>
      <c r="J200" s="97"/>
    </row>
    <row r="201" spans="1:10" ht="16.5" customHeight="1" thickBot="1">
      <c r="A201" s="95"/>
      <c r="B201" s="75" t="s">
        <v>101</v>
      </c>
      <c r="C201" s="281"/>
      <c r="D201" s="38"/>
      <c r="I201" s="105"/>
      <c r="J201" s="97"/>
    </row>
    <row r="202" spans="1:10" ht="16.5" customHeight="1" thickBot="1">
      <c r="A202" s="95"/>
      <c r="B202" s="75" t="s">
        <v>102</v>
      </c>
      <c r="C202" s="281"/>
      <c r="D202" s="38"/>
      <c r="I202" s="132"/>
      <c r="J202" s="97"/>
    </row>
    <row r="203" spans="1:10" ht="16.5" customHeight="1" thickBot="1">
      <c r="A203" s="95"/>
      <c r="B203" s="75" t="s">
        <v>103</v>
      </c>
      <c r="C203" s="281"/>
      <c r="D203" s="38"/>
      <c r="I203" s="105"/>
      <c r="J203" s="97"/>
    </row>
    <row r="204" spans="1:10" ht="16.5" customHeight="1" thickBot="1">
      <c r="A204" s="95"/>
      <c r="B204" s="75" t="s">
        <v>104</v>
      </c>
      <c r="C204" s="281"/>
      <c r="D204" s="38"/>
      <c r="I204" s="132"/>
      <c r="J204" s="97"/>
    </row>
    <row r="205" spans="1:10" ht="16.5" customHeight="1" thickBot="1">
      <c r="A205" s="95"/>
      <c r="B205" s="75" t="s">
        <v>105</v>
      </c>
      <c r="C205" s="281"/>
      <c r="D205" s="38"/>
      <c r="I205" s="132"/>
      <c r="J205" s="97"/>
    </row>
    <row r="206" spans="1:10" ht="16.5" customHeight="1" thickBot="1">
      <c r="A206" s="95"/>
      <c r="B206" s="75" t="s">
        <v>106</v>
      </c>
      <c r="C206" s="281"/>
      <c r="D206" s="38"/>
      <c r="I206" s="132"/>
      <c r="J206" s="97"/>
    </row>
    <row r="207" spans="1:10" ht="16.5" customHeight="1" thickBot="1">
      <c r="A207" s="95"/>
      <c r="B207" s="75" t="s">
        <v>107</v>
      </c>
      <c r="C207" s="281"/>
      <c r="D207" s="38"/>
      <c r="I207" s="132"/>
      <c r="J207" s="97"/>
    </row>
    <row r="208" spans="1:10" ht="16.5" customHeight="1" thickBot="1">
      <c r="A208" s="95"/>
      <c r="B208" s="75" t="s">
        <v>108</v>
      </c>
      <c r="C208" s="281"/>
      <c r="D208" s="38"/>
      <c r="I208" s="132"/>
      <c r="J208" s="97"/>
    </row>
    <row r="209" spans="1:10" ht="16.5" customHeight="1" thickBot="1">
      <c r="A209" s="95"/>
      <c r="B209" s="75" t="s">
        <v>109</v>
      </c>
      <c r="C209" s="281"/>
      <c r="D209" s="38"/>
      <c r="I209" s="132"/>
      <c r="J209" s="97"/>
    </row>
    <row r="210" spans="1:10" ht="16.5" customHeight="1" thickBot="1">
      <c r="A210" s="95"/>
      <c r="B210" s="75" t="s">
        <v>110</v>
      </c>
      <c r="C210" s="281"/>
      <c r="D210" s="38"/>
      <c r="I210" s="132"/>
      <c r="J210" s="97"/>
    </row>
    <row r="211" spans="1:10" ht="16.5" customHeight="1" thickBot="1">
      <c r="A211" s="95"/>
      <c r="B211" s="75" t="s">
        <v>111</v>
      </c>
      <c r="C211" s="281"/>
      <c r="D211" s="38"/>
      <c r="I211" s="105"/>
      <c r="J211" s="97"/>
    </row>
    <row r="212" spans="1:10" ht="17.25" customHeight="1" thickBot="1" thickTop="1">
      <c r="A212" s="95"/>
      <c r="B212" s="102"/>
      <c r="C212" s="67" t="s">
        <v>147</v>
      </c>
      <c r="D212" s="41">
        <f>D189-D190+D191</f>
        <v>0</v>
      </c>
      <c r="I212" s="105"/>
      <c r="J212" s="97"/>
    </row>
    <row r="213" spans="1:10" ht="16.5" customHeight="1" thickBot="1" thickTop="1">
      <c r="A213" s="95"/>
      <c r="B213" s="102"/>
      <c r="C213" s="67"/>
      <c r="D213" s="8"/>
      <c r="I213" s="105"/>
      <c r="J213" s="97"/>
    </row>
    <row r="214" spans="1:10" ht="13.5" customHeight="1" thickTop="1">
      <c r="A214" s="95"/>
      <c r="B214" s="99"/>
      <c r="C214" s="99"/>
      <c r="D214" s="99"/>
      <c r="E214" s="99"/>
      <c r="F214" s="99"/>
      <c r="G214" s="99"/>
      <c r="H214" s="99"/>
      <c r="I214" s="99"/>
      <c r="J214" s="97"/>
    </row>
    <row r="215" spans="1:10" ht="13.5" customHeight="1" thickBot="1">
      <c r="A215" s="95"/>
      <c r="B215" s="137"/>
      <c r="C215" s="137"/>
      <c r="D215" s="137"/>
      <c r="E215" s="137"/>
      <c r="F215" s="137"/>
      <c r="G215" s="137"/>
      <c r="H215" s="137"/>
      <c r="I215" s="137"/>
      <c r="J215" s="97"/>
    </row>
    <row r="216" spans="1:10" ht="17.25" customHeight="1" thickBot="1" thickTop="1">
      <c r="A216" s="95"/>
      <c r="B216" s="102"/>
      <c r="E216" s="155" t="s">
        <v>54</v>
      </c>
      <c r="I216" s="105"/>
      <c r="J216" s="97"/>
    </row>
    <row r="217" spans="1:10" ht="33" customHeight="1" thickBot="1" thickTop="1">
      <c r="A217" s="95"/>
      <c r="B217" s="102"/>
      <c r="C217" s="103" t="s">
        <v>125</v>
      </c>
      <c r="D217" s="104" t="s">
        <v>126</v>
      </c>
      <c r="I217" s="105"/>
      <c r="J217" s="97"/>
    </row>
    <row r="218" spans="1:10" ht="17.25" customHeight="1" thickBot="1" thickTop="1">
      <c r="A218" s="95"/>
      <c r="B218" s="102"/>
      <c r="C218" s="64" t="s">
        <v>127</v>
      </c>
      <c r="D218" s="284"/>
      <c r="I218" s="105"/>
      <c r="J218" s="97"/>
    </row>
    <row r="219" spans="1:10" ht="16.5" customHeight="1" thickBot="1">
      <c r="A219" s="95"/>
      <c r="B219" s="102"/>
      <c r="C219" s="64" t="s">
        <v>128</v>
      </c>
      <c r="D219" s="284"/>
      <c r="I219" s="105"/>
      <c r="J219" s="97"/>
    </row>
    <row r="220" spans="1:10" ht="32.25" customHeight="1" thickTop="1">
      <c r="A220" s="95"/>
      <c r="B220" s="102"/>
      <c r="C220" s="106"/>
      <c r="D220" s="299" t="s">
        <v>277</v>
      </c>
      <c r="E220" s="141"/>
      <c r="F220" s="98"/>
      <c r="G220" s="66" t="s">
        <v>129</v>
      </c>
      <c r="H220" s="142"/>
      <c r="I220" s="105"/>
      <c r="J220" s="97"/>
    </row>
    <row r="221" spans="1:10" ht="32.25" customHeight="1" thickBot="1">
      <c r="A221" s="95"/>
      <c r="B221" s="102"/>
      <c r="C221" s="64" t="s">
        <v>130</v>
      </c>
      <c r="D221" s="300"/>
      <c r="E221" s="143" t="s">
        <v>131</v>
      </c>
      <c r="F221" s="144" t="str">
        <f>Year</f>
        <v>2002</v>
      </c>
      <c r="G221" s="145">
        <f>Year-1</f>
        <v>2001</v>
      </c>
      <c r="H221" s="114" t="str">
        <f>Year-2&amp;" and Prior"</f>
        <v>2000 and Prior</v>
      </c>
      <c r="I221" s="105"/>
      <c r="J221" s="97"/>
    </row>
    <row r="222" spans="1:10" ht="17.25" customHeight="1" thickBot="1" thickTop="1">
      <c r="A222" s="95"/>
      <c r="B222" s="102"/>
      <c r="C222" s="135">
        <f aca="true" t="shared" si="9" ref="C222:C232">DATE(YEAR(C223),MONTH(C223)-1,1)</f>
        <v>37257</v>
      </c>
      <c r="D222" s="41">
        <f>D218-SUM(G222:H222)</f>
        <v>0</v>
      </c>
      <c r="E222" s="41">
        <f aca="true" t="shared" si="10" ref="E222:E234">SUM(F222:H222)</f>
        <v>0</v>
      </c>
      <c r="F222" s="284"/>
      <c r="G222" s="284"/>
      <c r="H222" s="284"/>
      <c r="I222" s="105"/>
      <c r="J222" s="97"/>
    </row>
    <row r="223" spans="1:10" ht="17.25" customHeight="1" thickBot="1" thickTop="1">
      <c r="A223" s="95"/>
      <c r="B223" s="102"/>
      <c r="C223" s="135">
        <f t="shared" si="9"/>
        <v>37288</v>
      </c>
      <c r="D223" s="41">
        <f aca="true" t="shared" si="11" ref="D223:D233">D222-SUM(G223:H223)</f>
        <v>0</v>
      </c>
      <c r="E223" s="41">
        <f t="shared" si="10"/>
        <v>0</v>
      </c>
      <c r="F223" s="284"/>
      <c r="G223" s="284"/>
      <c r="H223" s="284"/>
      <c r="I223" s="105"/>
      <c r="J223" s="97"/>
    </row>
    <row r="224" spans="1:10" ht="17.25" customHeight="1" thickBot="1" thickTop="1">
      <c r="A224" s="95"/>
      <c r="B224" s="102"/>
      <c r="C224" s="135">
        <f t="shared" si="9"/>
        <v>37316</v>
      </c>
      <c r="D224" s="41">
        <f t="shared" si="11"/>
        <v>0</v>
      </c>
      <c r="E224" s="41">
        <f t="shared" si="10"/>
        <v>0</v>
      </c>
      <c r="F224" s="284"/>
      <c r="G224" s="284"/>
      <c r="H224" s="284"/>
      <c r="I224" s="105"/>
      <c r="J224" s="97"/>
    </row>
    <row r="225" spans="1:10" ht="17.25" customHeight="1" thickBot="1" thickTop="1">
      <c r="A225" s="95"/>
      <c r="B225" s="102"/>
      <c r="C225" s="135">
        <f t="shared" si="9"/>
        <v>37347</v>
      </c>
      <c r="D225" s="41">
        <f t="shared" si="11"/>
        <v>0</v>
      </c>
      <c r="E225" s="41">
        <f t="shared" si="10"/>
        <v>0</v>
      </c>
      <c r="F225" s="284"/>
      <c r="G225" s="284"/>
      <c r="H225" s="284"/>
      <c r="I225" s="105"/>
      <c r="J225" s="97"/>
    </row>
    <row r="226" spans="1:10" ht="17.25" customHeight="1" thickBot="1" thickTop="1">
      <c r="A226" s="95"/>
      <c r="B226" s="102"/>
      <c r="C226" s="135">
        <f t="shared" si="9"/>
        <v>37377</v>
      </c>
      <c r="D226" s="41">
        <f t="shared" si="11"/>
        <v>0</v>
      </c>
      <c r="E226" s="41">
        <f t="shared" si="10"/>
        <v>0</v>
      </c>
      <c r="F226" s="284"/>
      <c r="G226" s="284"/>
      <c r="H226" s="284"/>
      <c r="I226" s="105"/>
      <c r="J226" s="97"/>
    </row>
    <row r="227" spans="1:10" ht="17.25" customHeight="1" thickBot="1" thickTop="1">
      <c r="A227" s="95"/>
      <c r="B227" s="102"/>
      <c r="C227" s="135">
        <f t="shared" si="9"/>
        <v>37408</v>
      </c>
      <c r="D227" s="41">
        <f t="shared" si="11"/>
        <v>0</v>
      </c>
      <c r="E227" s="41">
        <f t="shared" si="10"/>
        <v>0</v>
      </c>
      <c r="F227" s="284"/>
      <c r="G227" s="284"/>
      <c r="H227" s="284"/>
      <c r="I227" s="105"/>
      <c r="J227" s="97"/>
    </row>
    <row r="228" spans="1:10" ht="17.25" customHeight="1" thickBot="1" thickTop="1">
      <c r="A228" s="95"/>
      <c r="B228" s="102"/>
      <c r="C228" s="135">
        <f t="shared" si="9"/>
        <v>37438</v>
      </c>
      <c r="D228" s="41">
        <f t="shared" si="11"/>
        <v>0</v>
      </c>
      <c r="E228" s="41">
        <f t="shared" si="10"/>
        <v>0</v>
      </c>
      <c r="F228" s="284"/>
      <c r="G228" s="284"/>
      <c r="H228" s="284"/>
      <c r="I228" s="105"/>
      <c r="J228" s="97"/>
    </row>
    <row r="229" spans="1:10" ht="17.25" customHeight="1" thickBot="1" thickTop="1">
      <c r="A229" s="95"/>
      <c r="B229" s="102"/>
      <c r="C229" s="135">
        <f t="shared" si="9"/>
        <v>37469</v>
      </c>
      <c r="D229" s="41">
        <f t="shared" si="11"/>
        <v>0</v>
      </c>
      <c r="E229" s="41">
        <f t="shared" si="10"/>
        <v>0</v>
      </c>
      <c r="F229" s="284"/>
      <c r="G229" s="284"/>
      <c r="H229" s="284"/>
      <c r="I229" s="105"/>
      <c r="J229" s="97"/>
    </row>
    <row r="230" spans="1:10" ht="17.25" customHeight="1" thickBot="1" thickTop="1">
      <c r="A230" s="95"/>
      <c r="B230" s="102"/>
      <c r="C230" s="135">
        <f t="shared" si="9"/>
        <v>37500</v>
      </c>
      <c r="D230" s="41">
        <f t="shared" si="11"/>
        <v>0</v>
      </c>
      <c r="E230" s="41">
        <f t="shared" si="10"/>
        <v>0</v>
      </c>
      <c r="F230" s="284"/>
      <c r="G230" s="284"/>
      <c r="H230" s="284"/>
      <c r="I230" s="105"/>
      <c r="J230" s="97"/>
    </row>
    <row r="231" spans="1:10" ht="17.25" customHeight="1" thickBot="1" thickTop="1">
      <c r="A231" s="95"/>
      <c r="B231" s="102"/>
      <c r="C231" s="135">
        <f t="shared" si="9"/>
        <v>37530</v>
      </c>
      <c r="D231" s="41">
        <f t="shared" si="11"/>
        <v>0</v>
      </c>
      <c r="E231" s="41">
        <f t="shared" si="10"/>
        <v>0</v>
      </c>
      <c r="F231" s="284"/>
      <c r="G231" s="284"/>
      <c r="H231" s="284"/>
      <c r="I231" s="105"/>
      <c r="J231" s="97"/>
    </row>
    <row r="232" spans="1:10" ht="17.25" customHeight="1" thickBot="1" thickTop="1">
      <c r="A232" s="95"/>
      <c r="B232" s="102"/>
      <c r="C232" s="135">
        <f t="shared" si="9"/>
        <v>37561</v>
      </c>
      <c r="D232" s="41">
        <f t="shared" si="11"/>
        <v>0</v>
      </c>
      <c r="E232" s="41">
        <f t="shared" si="10"/>
        <v>0</v>
      </c>
      <c r="F232" s="284"/>
      <c r="G232" s="284"/>
      <c r="H232" s="284"/>
      <c r="I232" s="105"/>
      <c r="J232" s="97"/>
    </row>
    <row r="233" spans="1:10" ht="17.25" customHeight="1" thickBot="1" thickTop="1">
      <c r="A233" s="95"/>
      <c r="B233" s="102"/>
      <c r="C233" s="135">
        <f>DATE(YEAR(YearEnd),MONTH(YearEnd),1)</f>
        <v>37591</v>
      </c>
      <c r="D233" s="41">
        <f t="shared" si="11"/>
        <v>0</v>
      </c>
      <c r="E233" s="41">
        <f t="shared" si="10"/>
        <v>0</v>
      </c>
      <c r="F233" s="284"/>
      <c r="G233" s="284"/>
      <c r="H233" s="284"/>
      <c r="I233" s="105"/>
      <c r="J233" s="97"/>
    </row>
    <row r="234" spans="1:10" ht="17.25" customHeight="1" thickBot="1" thickTop="1">
      <c r="A234" s="95"/>
      <c r="B234" s="102"/>
      <c r="C234" s="68" t="s">
        <v>132</v>
      </c>
      <c r="E234" s="41">
        <f t="shared" si="10"/>
        <v>0</v>
      </c>
      <c r="F234" s="41">
        <f>SUM(F222:F233)</f>
        <v>0</v>
      </c>
      <c r="G234" s="41">
        <f>SUM(G222:G233)</f>
        <v>0</v>
      </c>
      <c r="H234" s="41">
        <f>SUM(H222:H233)</f>
        <v>0</v>
      </c>
      <c r="I234" s="105"/>
      <c r="J234" s="97"/>
    </row>
    <row r="235" spans="1:10" ht="17.25" customHeight="1" thickBot="1" thickTop="1">
      <c r="A235" s="95"/>
      <c r="B235" s="102"/>
      <c r="C235" s="116"/>
      <c r="I235" s="105"/>
      <c r="J235" s="97"/>
    </row>
    <row r="236" spans="1:10" ht="17.25" customHeight="1" thickBot="1" thickTop="1">
      <c r="A236" s="95"/>
      <c r="B236" s="102"/>
      <c r="C236" s="116"/>
      <c r="D236" s="146"/>
      <c r="E236" s="98"/>
      <c r="F236" s="147" t="s">
        <v>133</v>
      </c>
      <c r="G236" s="142"/>
      <c r="I236" s="105"/>
      <c r="J236" s="97"/>
    </row>
    <row r="237" spans="1:10" ht="15.75" customHeight="1">
      <c r="A237" s="95"/>
      <c r="B237" s="102"/>
      <c r="C237" s="116"/>
      <c r="D237" s="148"/>
      <c r="E237" s="149"/>
      <c r="F237" s="122" t="s">
        <v>129</v>
      </c>
      <c r="G237" s="150"/>
      <c r="I237" s="105"/>
      <c r="J237" s="97"/>
    </row>
    <row r="238" spans="1:10" ht="16.5" customHeight="1" thickBot="1">
      <c r="A238" s="95"/>
      <c r="B238" s="102"/>
      <c r="C238" s="123" t="s">
        <v>134</v>
      </c>
      <c r="D238" s="151" t="s">
        <v>34</v>
      </c>
      <c r="E238" s="144" t="str">
        <f>Year</f>
        <v>2002</v>
      </c>
      <c r="F238" s="145">
        <f>Year-1</f>
        <v>2001</v>
      </c>
      <c r="G238" s="114" t="str">
        <f>Year-2&amp;" and Prior"</f>
        <v>2000 and Prior</v>
      </c>
      <c r="I238" s="105"/>
      <c r="J238" s="97"/>
    </row>
    <row r="239" spans="1:10" ht="17.25" customHeight="1" thickBot="1" thickTop="1">
      <c r="A239" s="95"/>
      <c r="B239" s="102"/>
      <c r="C239" s="68" t="s">
        <v>135</v>
      </c>
      <c r="D239" s="282">
        <f aca="true" t="shared" si="12" ref="D239:D263">SUM(E239:G239)</f>
        <v>0</v>
      </c>
      <c r="E239" s="283"/>
      <c r="F239" s="283"/>
      <c r="G239" s="283"/>
      <c r="I239" s="105"/>
      <c r="J239" s="97"/>
    </row>
    <row r="240" spans="1:10" ht="17.25" customHeight="1" thickBot="1" thickTop="1">
      <c r="A240" s="95"/>
      <c r="B240" s="102"/>
      <c r="C240" s="68" t="s">
        <v>136</v>
      </c>
      <c r="D240" s="126">
        <f t="shared" si="12"/>
        <v>0</v>
      </c>
      <c r="E240" s="15"/>
      <c r="F240" s="15"/>
      <c r="G240" s="15"/>
      <c r="I240" s="105"/>
      <c r="J240" s="97"/>
    </row>
    <row r="241" spans="1:10" ht="17.25" customHeight="1" thickBot="1" thickTop="1">
      <c r="A241" s="95"/>
      <c r="B241" s="102"/>
      <c r="C241" s="68" t="s">
        <v>137</v>
      </c>
      <c r="D241" s="126">
        <f t="shared" si="12"/>
        <v>0</v>
      </c>
      <c r="E241" s="15"/>
      <c r="F241" s="15"/>
      <c r="G241" s="15"/>
      <c r="I241" s="105"/>
      <c r="J241" s="97"/>
    </row>
    <row r="242" spans="1:10" ht="17.25" customHeight="1" thickBot="1" thickTop="1">
      <c r="A242" s="95"/>
      <c r="B242" s="102"/>
      <c r="C242" s="152" t="s">
        <v>112</v>
      </c>
      <c r="D242" s="126">
        <f t="shared" si="12"/>
        <v>0</v>
      </c>
      <c r="E242" s="126">
        <f>SUM(E243:E262)</f>
        <v>0</v>
      </c>
      <c r="F242" s="126">
        <f>SUM(F243:F262)</f>
        <v>0</v>
      </c>
      <c r="G242" s="126">
        <f>SUM(G243:G262)</f>
        <v>0</v>
      </c>
      <c r="I242" s="105"/>
      <c r="J242" s="97"/>
    </row>
    <row r="243" spans="1:10" ht="17.25" customHeight="1" thickBot="1" thickTop="1">
      <c r="A243" s="95"/>
      <c r="B243" s="75" t="s">
        <v>92</v>
      </c>
      <c r="C243" s="281"/>
      <c r="D243" s="126">
        <f t="shared" si="12"/>
        <v>0</v>
      </c>
      <c r="E243" s="15"/>
      <c r="F243" s="15"/>
      <c r="G243" s="15"/>
      <c r="I243" s="105"/>
      <c r="J243" s="97"/>
    </row>
    <row r="244" spans="1:10" ht="17.25" customHeight="1" thickBot="1" thickTop="1">
      <c r="A244" s="95"/>
      <c r="B244" s="75" t="s">
        <v>93</v>
      </c>
      <c r="C244" s="281"/>
      <c r="D244" s="126">
        <f t="shared" si="12"/>
        <v>0</v>
      </c>
      <c r="E244" s="283"/>
      <c r="F244" s="15"/>
      <c r="G244" s="15"/>
      <c r="I244" s="105"/>
      <c r="J244" s="97"/>
    </row>
    <row r="245" spans="1:10" ht="17.25" customHeight="1" thickBot="1" thickTop="1">
      <c r="A245" s="95"/>
      <c r="B245" s="75" t="s">
        <v>94</v>
      </c>
      <c r="C245" s="281"/>
      <c r="D245" s="126">
        <f t="shared" si="12"/>
        <v>0</v>
      </c>
      <c r="E245" s="15"/>
      <c r="F245" s="15"/>
      <c r="G245" s="15"/>
      <c r="I245" s="105"/>
      <c r="J245" s="97"/>
    </row>
    <row r="246" spans="1:10" ht="17.25" customHeight="1" thickBot="1" thickTop="1">
      <c r="A246" s="95"/>
      <c r="B246" s="75" t="s">
        <v>95</v>
      </c>
      <c r="C246" s="281"/>
      <c r="D246" s="126">
        <f t="shared" si="12"/>
        <v>0</v>
      </c>
      <c r="E246" s="15"/>
      <c r="F246" s="15"/>
      <c r="G246" s="15"/>
      <c r="I246" s="105"/>
      <c r="J246" s="97"/>
    </row>
    <row r="247" spans="1:10" ht="17.25" customHeight="1" thickBot="1" thickTop="1">
      <c r="A247" s="95"/>
      <c r="B247" s="75" t="s">
        <v>96</v>
      </c>
      <c r="C247" s="281"/>
      <c r="D247" s="126">
        <f t="shared" si="12"/>
        <v>0</v>
      </c>
      <c r="E247" s="15"/>
      <c r="F247" s="15"/>
      <c r="G247" s="15"/>
      <c r="I247" s="105"/>
      <c r="J247" s="97"/>
    </row>
    <row r="248" spans="1:10" ht="17.25" customHeight="1" thickBot="1" thickTop="1">
      <c r="A248" s="95"/>
      <c r="B248" s="75" t="s">
        <v>97</v>
      </c>
      <c r="C248" s="281"/>
      <c r="D248" s="126">
        <f t="shared" si="12"/>
        <v>0</v>
      </c>
      <c r="E248" s="15"/>
      <c r="F248" s="15"/>
      <c r="G248" s="15"/>
      <c r="I248" s="105"/>
      <c r="J248" s="97"/>
    </row>
    <row r="249" spans="1:10" ht="17.25" customHeight="1" thickBot="1" thickTop="1">
      <c r="A249" s="95"/>
      <c r="B249" s="75" t="s">
        <v>98</v>
      </c>
      <c r="C249" s="281"/>
      <c r="D249" s="126">
        <f t="shared" si="12"/>
        <v>0</v>
      </c>
      <c r="E249" s="15"/>
      <c r="F249" s="15"/>
      <c r="G249" s="15"/>
      <c r="I249" s="105"/>
      <c r="J249" s="97"/>
    </row>
    <row r="250" spans="1:10" ht="17.25" customHeight="1" thickBot="1" thickTop="1">
      <c r="A250" s="95"/>
      <c r="B250" s="75" t="s">
        <v>99</v>
      </c>
      <c r="C250" s="281"/>
      <c r="D250" s="126">
        <f t="shared" si="12"/>
        <v>0</v>
      </c>
      <c r="E250" s="15"/>
      <c r="F250" s="15"/>
      <c r="G250" s="15"/>
      <c r="I250" s="105"/>
      <c r="J250" s="97"/>
    </row>
    <row r="251" spans="1:10" ht="17.25" customHeight="1" thickBot="1" thickTop="1">
      <c r="A251" s="95"/>
      <c r="B251" s="75" t="s">
        <v>100</v>
      </c>
      <c r="C251" s="281"/>
      <c r="D251" s="126">
        <f t="shared" si="12"/>
        <v>0</v>
      </c>
      <c r="E251" s="15"/>
      <c r="F251" s="15"/>
      <c r="G251" s="15"/>
      <c r="I251" s="105"/>
      <c r="J251" s="97"/>
    </row>
    <row r="252" spans="1:10" ht="17.25" customHeight="1" thickBot="1" thickTop="1">
      <c r="A252" s="95"/>
      <c r="B252" s="75" t="s">
        <v>101</v>
      </c>
      <c r="C252" s="281"/>
      <c r="D252" s="126">
        <f t="shared" si="12"/>
        <v>0</v>
      </c>
      <c r="E252" s="15"/>
      <c r="F252" s="15"/>
      <c r="G252" s="15"/>
      <c r="I252" s="105"/>
      <c r="J252" s="97"/>
    </row>
    <row r="253" spans="1:10" ht="17.25" customHeight="1" thickBot="1" thickTop="1">
      <c r="A253" s="95"/>
      <c r="B253" s="75" t="s">
        <v>102</v>
      </c>
      <c r="C253" s="281"/>
      <c r="D253" s="126">
        <f t="shared" si="12"/>
        <v>0</v>
      </c>
      <c r="E253" s="15"/>
      <c r="F253" s="15"/>
      <c r="G253" s="15"/>
      <c r="I253" s="105"/>
      <c r="J253" s="97"/>
    </row>
    <row r="254" spans="1:10" ht="17.25" customHeight="1" thickBot="1" thickTop="1">
      <c r="A254" s="95"/>
      <c r="B254" s="75" t="s">
        <v>103</v>
      </c>
      <c r="C254" s="281"/>
      <c r="D254" s="126">
        <f t="shared" si="12"/>
        <v>0</v>
      </c>
      <c r="E254" s="15"/>
      <c r="F254" s="15"/>
      <c r="G254" s="15"/>
      <c r="I254" s="105"/>
      <c r="J254" s="97"/>
    </row>
    <row r="255" spans="1:10" ht="17.25" customHeight="1" thickBot="1" thickTop="1">
      <c r="A255" s="95"/>
      <c r="B255" s="75" t="s">
        <v>104</v>
      </c>
      <c r="C255" s="281"/>
      <c r="D255" s="126">
        <f t="shared" si="12"/>
        <v>0</v>
      </c>
      <c r="E255" s="15"/>
      <c r="F255" s="15"/>
      <c r="G255" s="15"/>
      <c r="I255" s="105"/>
      <c r="J255" s="97"/>
    </row>
    <row r="256" spans="1:10" ht="17.25" customHeight="1" thickBot="1" thickTop="1">
      <c r="A256" s="95"/>
      <c r="B256" s="75" t="s">
        <v>105</v>
      </c>
      <c r="C256" s="281"/>
      <c r="D256" s="126">
        <f t="shared" si="12"/>
        <v>0</v>
      </c>
      <c r="E256" s="15"/>
      <c r="F256" s="15"/>
      <c r="G256" s="15"/>
      <c r="I256" s="105"/>
      <c r="J256" s="97"/>
    </row>
    <row r="257" spans="1:10" ht="17.25" customHeight="1" thickBot="1" thickTop="1">
      <c r="A257" s="95"/>
      <c r="B257" s="75" t="s">
        <v>106</v>
      </c>
      <c r="C257" s="281"/>
      <c r="D257" s="126">
        <f t="shared" si="12"/>
        <v>0</v>
      </c>
      <c r="E257" s="15"/>
      <c r="F257" s="15"/>
      <c r="G257" s="15"/>
      <c r="I257" s="105"/>
      <c r="J257" s="97"/>
    </row>
    <row r="258" spans="1:10" ht="17.25" customHeight="1" thickBot="1" thickTop="1">
      <c r="A258" s="95"/>
      <c r="B258" s="75" t="s">
        <v>107</v>
      </c>
      <c r="C258" s="281"/>
      <c r="D258" s="126">
        <f t="shared" si="12"/>
        <v>0</v>
      </c>
      <c r="E258" s="15"/>
      <c r="F258" s="15"/>
      <c r="G258" s="15"/>
      <c r="I258" s="105"/>
      <c r="J258" s="97"/>
    </row>
    <row r="259" spans="1:10" ht="17.25" customHeight="1" thickBot="1" thickTop="1">
      <c r="A259" s="95"/>
      <c r="B259" s="75" t="s">
        <v>108</v>
      </c>
      <c r="C259" s="281"/>
      <c r="D259" s="126">
        <f t="shared" si="12"/>
        <v>0</v>
      </c>
      <c r="E259" s="15"/>
      <c r="F259" s="15"/>
      <c r="G259" s="15"/>
      <c r="I259" s="105"/>
      <c r="J259" s="97"/>
    </row>
    <row r="260" spans="1:10" ht="17.25" customHeight="1" thickBot="1" thickTop="1">
      <c r="A260" s="95"/>
      <c r="B260" s="75" t="s">
        <v>109</v>
      </c>
      <c r="C260" s="281"/>
      <c r="D260" s="126">
        <f t="shared" si="12"/>
        <v>0</v>
      </c>
      <c r="E260" s="15"/>
      <c r="F260" s="15"/>
      <c r="G260" s="15"/>
      <c r="I260" s="105"/>
      <c r="J260" s="97"/>
    </row>
    <row r="261" spans="1:10" ht="17.25" customHeight="1" thickBot="1" thickTop="1">
      <c r="A261" s="95"/>
      <c r="B261" s="75" t="s">
        <v>110</v>
      </c>
      <c r="C261" s="281"/>
      <c r="D261" s="126">
        <f t="shared" si="12"/>
        <v>0</v>
      </c>
      <c r="E261" s="15"/>
      <c r="F261" s="15"/>
      <c r="G261" s="15"/>
      <c r="I261" s="105"/>
      <c r="J261" s="97"/>
    </row>
    <row r="262" spans="1:10" ht="17.25" customHeight="1" thickBot="1" thickTop="1">
      <c r="A262" s="95"/>
      <c r="B262" s="75" t="s">
        <v>111</v>
      </c>
      <c r="C262" s="281"/>
      <c r="D262" s="126">
        <f t="shared" si="12"/>
        <v>0</v>
      </c>
      <c r="E262" s="15"/>
      <c r="F262" s="15"/>
      <c r="G262" s="15"/>
      <c r="I262" s="105"/>
      <c r="J262" s="97"/>
    </row>
    <row r="263" spans="1:10" ht="17.25" customHeight="1" thickBot="1" thickTop="1">
      <c r="A263" s="95"/>
      <c r="B263" s="127"/>
      <c r="C263" s="68" t="s">
        <v>132</v>
      </c>
      <c r="D263" s="126">
        <f t="shared" si="12"/>
        <v>0</v>
      </c>
      <c r="E263" s="126">
        <f>SUM(E239:E242)</f>
        <v>0</v>
      </c>
      <c r="F263" s="126">
        <f>SUM(F239:F242)</f>
        <v>0</v>
      </c>
      <c r="G263" s="126">
        <f>SUM(G239:G242)</f>
        <v>0</v>
      </c>
      <c r="I263" s="105"/>
      <c r="J263" s="97"/>
    </row>
    <row r="264" spans="1:10" ht="14.25" customHeight="1" thickBot="1" thickTop="1">
      <c r="A264" s="95"/>
      <c r="B264" s="102"/>
      <c r="I264" s="105"/>
      <c r="J264" s="97"/>
    </row>
    <row r="265" spans="1:10" ht="33" customHeight="1" thickBot="1" thickTop="1">
      <c r="A265" s="95"/>
      <c r="B265" s="153" t="s">
        <v>148</v>
      </c>
      <c r="C265" s="128" t="s">
        <v>138</v>
      </c>
      <c r="D265" s="104" t="s">
        <v>131</v>
      </c>
      <c r="H265" s="106"/>
      <c r="I265" s="105"/>
      <c r="J265" s="97"/>
    </row>
    <row r="266" spans="1:10" ht="17.25" customHeight="1" thickBot="1" thickTop="1">
      <c r="A266" s="95"/>
      <c r="B266" s="102"/>
      <c r="C266" s="68" t="s">
        <v>135</v>
      </c>
      <c r="D266" s="284"/>
      <c r="I266" s="105"/>
      <c r="J266" s="97"/>
    </row>
    <row r="267" spans="1:10" ht="16.5" customHeight="1" thickBot="1">
      <c r="A267" s="95"/>
      <c r="B267" s="102"/>
      <c r="C267" s="68" t="s">
        <v>136</v>
      </c>
      <c r="D267" s="284"/>
      <c r="I267" s="105"/>
      <c r="J267" s="97"/>
    </row>
    <row r="268" spans="1:10" ht="16.5" customHeight="1" thickBot="1">
      <c r="A268" s="95"/>
      <c r="B268" s="102"/>
      <c r="C268" s="68" t="s">
        <v>137</v>
      </c>
      <c r="D268" s="284"/>
      <c r="I268" s="105"/>
      <c r="J268" s="97"/>
    </row>
    <row r="269" spans="1:10" ht="17.25" customHeight="1" thickBot="1" thickTop="1">
      <c r="A269" s="95"/>
      <c r="B269" s="102"/>
      <c r="C269" s="152" t="s">
        <v>112</v>
      </c>
      <c r="D269" s="41">
        <f>SUM(D270:D289)</f>
        <v>0</v>
      </c>
      <c r="I269" s="105"/>
      <c r="J269" s="97"/>
    </row>
    <row r="270" spans="1:10" ht="17.25" customHeight="1" thickBot="1" thickTop="1">
      <c r="A270" s="95"/>
      <c r="B270" s="75" t="s">
        <v>92</v>
      </c>
      <c r="C270" s="14"/>
      <c r="D270" s="38"/>
      <c r="I270" s="105"/>
      <c r="J270" s="97"/>
    </row>
    <row r="271" spans="1:10" ht="16.5" customHeight="1" thickBot="1">
      <c r="A271" s="95"/>
      <c r="B271" s="75" t="s">
        <v>93</v>
      </c>
      <c r="C271" s="14"/>
      <c r="D271" s="38"/>
      <c r="I271" s="105"/>
      <c r="J271" s="97"/>
    </row>
    <row r="272" spans="1:10" ht="16.5" customHeight="1" thickBot="1">
      <c r="A272" s="95"/>
      <c r="B272" s="75" t="s">
        <v>94</v>
      </c>
      <c r="C272" s="14"/>
      <c r="D272" s="38"/>
      <c r="I272" s="105"/>
      <c r="J272" s="97"/>
    </row>
    <row r="273" spans="1:10" ht="16.5" customHeight="1" thickBot="1">
      <c r="A273" s="95"/>
      <c r="B273" s="75" t="s">
        <v>95</v>
      </c>
      <c r="C273" s="14"/>
      <c r="D273" s="38"/>
      <c r="I273" s="105"/>
      <c r="J273" s="97"/>
    </row>
    <row r="274" spans="1:10" ht="16.5" customHeight="1" thickBot="1">
      <c r="A274" s="95"/>
      <c r="B274" s="75" t="s">
        <v>96</v>
      </c>
      <c r="C274" s="14"/>
      <c r="D274" s="38"/>
      <c r="I274" s="105"/>
      <c r="J274" s="97"/>
    </row>
    <row r="275" spans="1:10" ht="16.5" customHeight="1" thickBot="1">
      <c r="A275" s="95"/>
      <c r="B275" s="75" t="s">
        <v>97</v>
      </c>
      <c r="C275" s="14"/>
      <c r="D275" s="38"/>
      <c r="I275" s="105"/>
      <c r="J275" s="97"/>
    </row>
    <row r="276" spans="1:10" ht="16.5" customHeight="1" thickBot="1">
      <c r="A276" s="95"/>
      <c r="B276" s="75" t="s">
        <v>98</v>
      </c>
      <c r="C276" s="14"/>
      <c r="D276" s="38"/>
      <c r="I276" s="105"/>
      <c r="J276" s="97"/>
    </row>
    <row r="277" spans="1:10" ht="16.5" customHeight="1" thickBot="1">
      <c r="A277" s="95"/>
      <c r="B277" s="75" t="s">
        <v>99</v>
      </c>
      <c r="C277" s="14"/>
      <c r="D277" s="38"/>
      <c r="I277" s="105"/>
      <c r="J277" s="97"/>
    </row>
    <row r="278" spans="1:10" ht="16.5" customHeight="1" thickBot="1">
      <c r="A278" s="95"/>
      <c r="B278" s="75" t="s">
        <v>100</v>
      </c>
      <c r="C278" s="14"/>
      <c r="D278" s="38"/>
      <c r="I278" s="105"/>
      <c r="J278" s="97"/>
    </row>
    <row r="279" spans="1:10" ht="16.5" customHeight="1" thickBot="1">
      <c r="A279" s="95"/>
      <c r="B279" s="75" t="s">
        <v>101</v>
      </c>
      <c r="C279" s="14"/>
      <c r="D279" s="38"/>
      <c r="I279" s="105"/>
      <c r="J279" s="97"/>
    </row>
    <row r="280" spans="1:10" ht="16.5" customHeight="1" thickBot="1">
      <c r="A280" s="95"/>
      <c r="B280" s="75" t="s">
        <v>102</v>
      </c>
      <c r="C280" s="14"/>
      <c r="D280" s="38"/>
      <c r="I280" s="105"/>
      <c r="J280" s="97"/>
    </row>
    <row r="281" spans="1:10" ht="16.5" customHeight="1" thickBot="1">
      <c r="A281" s="95"/>
      <c r="B281" s="75" t="s">
        <v>103</v>
      </c>
      <c r="C281" s="14"/>
      <c r="D281" s="38"/>
      <c r="I281" s="105"/>
      <c r="J281" s="97"/>
    </row>
    <row r="282" spans="1:10" ht="16.5" customHeight="1" thickBot="1">
      <c r="A282" s="95"/>
      <c r="B282" s="75" t="s">
        <v>104</v>
      </c>
      <c r="C282" s="14"/>
      <c r="D282" s="38"/>
      <c r="I282" s="105"/>
      <c r="J282" s="97"/>
    </row>
    <row r="283" spans="1:10" ht="16.5" customHeight="1" thickBot="1">
      <c r="A283" s="95"/>
      <c r="B283" s="75" t="s">
        <v>105</v>
      </c>
      <c r="C283" s="14"/>
      <c r="D283" s="38"/>
      <c r="I283" s="105"/>
      <c r="J283" s="97"/>
    </row>
    <row r="284" spans="1:10" ht="16.5" customHeight="1" thickBot="1">
      <c r="A284" s="95"/>
      <c r="B284" s="75" t="s">
        <v>106</v>
      </c>
      <c r="C284" s="14"/>
      <c r="D284" s="38"/>
      <c r="I284" s="105"/>
      <c r="J284" s="97"/>
    </row>
    <row r="285" spans="1:10" ht="16.5" customHeight="1" thickBot="1">
      <c r="A285" s="95"/>
      <c r="B285" s="75" t="s">
        <v>107</v>
      </c>
      <c r="C285" s="14"/>
      <c r="D285" s="38"/>
      <c r="I285" s="105"/>
      <c r="J285" s="97"/>
    </row>
    <row r="286" spans="1:10" ht="16.5" customHeight="1" thickBot="1">
      <c r="A286" s="95"/>
      <c r="B286" s="75" t="s">
        <v>108</v>
      </c>
      <c r="C286" s="14"/>
      <c r="D286" s="38"/>
      <c r="I286" s="105"/>
      <c r="J286" s="97"/>
    </row>
    <row r="287" spans="1:10" ht="16.5" customHeight="1" thickBot="1">
      <c r="A287" s="95"/>
      <c r="B287" s="75" t="s">
        <v>109</v>
      </c>
      <c r="C287" s="14"/>
      <c r="D287" s="38"/>
      <c r="I287" s="105"/>
      <c r="J287" s="97"/>
    </row>
    <row r="288" spans="1:10" ht="16.5" customHeight="1" thickBot="1">
      <c r="A288" s="95"/>
      <c r="B288" s="75" t="s">
        <v>110</v>
      </c>
      <c r="C288" s="14"/>
      <c r="D288" s="38"/>
      <c r="I288" s="105"/>
      <c r="J288" s="97"/>
    </row>
    <row r="289" spans="1:10" ht="16.5" customHeight="1" thickBot="1">
      <c r="A289" s="95"/>
      <c r="B289" s="75" t="s">
        <v>111</v>
      </c>
      <c r="C289" s="14"/>
      <c r="D289" s="38"/>
      <c r="I289" s="105"/>
      <c r="J289" s="97"/>
    </row>
    <row r="290" spans="1:10" ht="17.25" customHeight="1" thickBot="1" thickTop="1">
      <c r="A290" s="95"/>
      <c r="B290" s="127"/>
      <c r="C290" s="68" t="s">
        <v>132</v>
      </c>
      <c r="D290" s="41">
        <f>SUM(D266:D269)</f>
        <v>0</v>
      </c>
      <c r="I290" s="105"/>
      <c r="J290" s="97"/>
    </row>
    <row r="291" spans="1:10" ht="16.5" customHeight="1" thickTop="1">
      <c r="A291" s="95"/>
      <c r="B291" s="127"/>
      <c r="C291" s="116"/>
      <c r="D291" s="8"/>
      <c r="E291" s="8"/>
      <c r="F291" s="8"/>
      <c r="G291" s="8"/>
      <c r="I291" s="105"/>
      <c r="J291" s="97"/>
    </row>
    <row r="292" spans="1:10" ht="16.5" customHeight="1" thickBot="1">
      <c r="A292" s="95"/>
      <c r="B292" s="102"/>
      <c r="C292" s="130" t="s">
        <v>139</v>
      </c>
      <c r="I292" s="105"/>
      <c r="J292" s="97"/>
    </row>
    <row r="293" spans="1:10" ht="17.25" customHeight="1" thickBot="1" thickTop="1">
      <c r="A293" s="95"/>
      <c r="B293" s="102"/>
      <c r="C293" s="68" t="s">
        <v>145</v>
      </c>
      <c r="D293" s="41">
        <f>E234</f>
        <v>0</v>
      </c>
      <c r="G293" s="116"/>
      <c r="I293" s="132"/>
      <c r="J293" s="97"/>
    </row>
    <row r="294" spans="1:10" ht="17.25" customHeight="1" thickBot="1" thickTop="1">
      <c r="A294" s="95"/>
      <c r="B294" s="102"/>
      <c r="C294" s="68" t="s">
        <v>146</v>
      </c>
      <c r="D294" s="38"/>
      <c r="I294" s="132"/>
      <c r="J294" s="97"/>
    </row>
    <row r="295" spans="1:10" ht="17.25" customHeight="1" thickBot="1" thickTop="1">
      <c r="A295" s="95"/>
      <c r="B295" s="102"/>
      <c r="C295" s="154" t="s">
        <v>112</v>
      </c>
      <c r="D295" s="41">
        <f>SUM(D296:D315)</f>
        <v>0</v>
      </c>
      <c r="I295" s="132"/>
      <c r="J295" s="97"/>
    </row>
    <row r="296" spans="1:10" ht="17.25" customHeight="1" thickBot="1" thickTop="1">
      <c r="A296" s="95"/>
      <c r="B296" s="75" t="s">
        <v>92</v>
      </c>
      <c r="C296" s="14"/>
      <c r="D296" s="38"/>
      <c r="I296" s="132"/>
      <c r="J296" s="97"/>
    </row>
    <row r="297" spans="1:10" ht="16.5" customHeight="1" thickBot="1">
      <c r="A297" s="95"/>
      <c r="B297" s="75" t="s">
        <v>93</v>
      </c>
      <c r="C297" s="14"/>
      <c r="D297" s="38"/>
      <c r="I297" s="132"/>
      <c r="J297" s="97"/>
    </row>
    <row r="298" spans="1:10" ht="16.5" customHeight="1" thickBot="1">
      <c r="A298" s="95"/>
      <c r="B298" s="75" t="s">
        <v>94</v>
      </c>
      <c r="C298" s="14"/>
      <c r="D298" s="38"/>
      <c r="I298" s="132"/>
      <c r="J298" s="97"/>
    </row>
    <row r="299" spans="1:10" ht="16.5" customHeight="1" thickBot="1">
      <c r="A299" s="95"/>
      <c r="B299" s="75" t="s">
        <v>95</v>
      </c>
      <c r="C299" s="14"/>
      <c r="D299" s="38"/>
      <c r="I299" s="132"/>
      <c r="J299" s="97"/>
    </row>
    <row r="300" spans="1:10" ht="16.5" customHeight="1" thickBot="1">
      <c r="A300" s="95"/>
      <c r="B300" s="75" t="s">
        <v>96</v>
      </c>
      <c r="C300" s="14"/>
      <c r="D300" s="38"/>
      <c r="I300" s="132"/>
      <c r="J300" s="97"/>
    </row>
    <row r="301" spans="1:10" ht="16.5" customHeight="1" thickBot="1">
      <c r="A301" s="95"/>
      <c r="B301" s="75" t="s">
        <v>97</v>
      </c>
      <c r="C301" s="14"/>
      <c r="D301" s="38"/>
      <c r="I301" s="132"/>
      <c r="J301" s="97"/>
    </row>
    <row r="302" spans="1:10" ht="16.5" customHeight="1" thickBot="1">
      <c r="A302" s="95"/>
      <c r="B302" s="75" t="s">
        <v>98</v>
      </c>
      <c r="C302" s="14"/>
      <c r="D302" s="38"/>
      <c r="I302" s="132"/>
      <c r="J302" s="97"/>
    </row>
    <row r="303" spans="1:10" ht="16.5" customHeight="1" thickBot="1">
      <c r="A303" s="95"/>
      <c r="B303" s="75" t="s">
        <v>99</v>
      </c>
      <c r="C303" s="14"/>
      <c r="D303" s="38"/>
      <c r="I303" s="132"/>
      <c r="J303" s="97"/>
    </row>
    <row r="304" spans="1:10" ht="16.5" customHeight="1" thickBot="1">
      <c r="A304" s="95"/>
      <c r="B304" s="75" t="s">
        <v>100</v>
      </c>
      <c r="C304" s="14"/>
      <c r="D304" s="38"/>
      <c r="I304" s="132"/>
      <c r="J304" s="97"/>
    </row>
    <row r="305" spans="1:10" ht="16.5" customHeight="1" thickBot="1">
      <c r="A305" s="95"/>
      <c r="B305" s="75" t="s">
        <v>101</v>
      </c>
      <c r="C305" s="14"/>
      <c r="D305" s="38"/>
      <c r="I305" s="132"/>
      <c r="J305" s="97"/>
    </row>
    <row r="306" spans="1:10" ht="16.5" customHeight="1" thickBot="1">
      <c r="A306" s="95"/>
      <c r="B306" s="75" t="s">
        <v>102</v>
      </c>
      <c r="C306" s="14"/>
      <c r="D306" s="38"/>
      <c r="I306" s="132"/>
      <c r="J306" s="97"/>
    </row>
    <row r="307" spans="1:10" ht="16.5" customHeight="1" thickBot="1">
      <c r="A307" s="95"/>
      <c r="B307" s="75" t="s">
        <v>103</v>
      </c>
      <c r="C307" s="14"/>
      <c r="D307" s="38"/>
      <c r="I307" s="105"/>
      <c r="J307" s="97"/>
    </row>
    <row r="308" spans="1:10" ht="16.5" customHeight="1" thickBot="1">
      <c r="A308" s="95"/>
      <c r="B308" s="75" t="s">
        <v>104</v>
      </c>
      <c r="C308" s="14"/>
      <c r="D308" s="38"/>
      <c r="I308" s="132"/>
      <c r="J308" s="97"/>
    </row>
    <row r="309" spans="1:10" ht="16.5" customHeight="1" thickBot="1">
      <c r="A309" s="95"/>
      <c r="B309" s="75" t="s">
        <v>105</v>
      </c>
      <c r="C309" s="14"/>
      <c r="D309" s="38"/>
      <c r="I309" s="132"/>
      <c r="J309" s="97"/>
    </row>
    <row r="310" spans="1:10" ht="16.5" customHeight="1" thickBot="1">
      <c r="A310" s="95"/>
      <c r="B310" s="75" t="s">
        <v>106</v>
      </c>
      <c r="C310" s="14"/>
      <c r="D310" s="38"/>
      <c r="I310" s="132"/>
      <c r="J310" s="97"/>
    </row>
    <row r="311" spans="1:10" ht="16.5" customHeight="1" thickBot="1">
      <c r="A311" s="95"/>
      <c r="B311" s="75" t="s">
        <v>107</v>
      </c>
      <c r="C311" s="14"/>
      <c r="D311" s="38"/>
      <c r="I311" s="132"/>
      <c r="J311" s="97"/>
    </row>
    <row r="312" spans="1:10" ht="16.5" customHeight="1" thickBot="1">
      <c r="A312" s="95"/>
      <c r="B312" s="75" t="s">
        <v>108</v>
      </c>
      <c r="C312" s="14"/>
      <c r="D312" s="38"/>
      <c r="I312" s="132"/>
      <c r="J312" s="97"/>
    </row>
    <row r="313" spans="1:10" ht="16.5" customHeight="1" thickBot="1">
      <c r="A313" s="95"/>
      <c r="B313" s="75" t="s">
        <v>109</v>
      </c>
      <c r="C313" s="14"/>
      <c r="D313" s="38"/>
      <c r="I313" s="132"/>
      <c r="J313" s="97"/>
    </row>
    <row r="314" spans="1:10" ht="16.5" customHeight="1" thickBot="1">
      <c r="A314" s="95"/>
      <c r="B314" s="75" t="s">
        <v>110</v>
      </c>
      <c r="C314" s="14"/>
      <c r="D314" s="38"/>
      <c r="I314" s="132"/>
      <c r="J314" s="97"/>
    </row>
    <row r="315" spans="1:10" ht="16.5" customHeight="1" thickBot="1">
      <c r="A315" s="95"/>
      <c r="B315" s="75" t="s">
        <v>111</v>
      </c>
      <c r="C315" s="14"/>
      <c r="D315" s="38"/>
      <c r="I315" s="105"/>
      <c r="J315" s="97"/>
    </row>
    <row r="316" spans="1:10" ht="17.25" customHeight="1" thickBot="1" thickTop="1">
      <c r="A316" s="95"/>
      <c r="B316" s="102"/>
      <c r="C316" s="67" t="s">
        <v>147</v>
      </c>
      <c r="D316" s="41">
        <f>D293-D294+D295</f>
        <v>0</v>
      </c>
      <c r="I316" s="105"/>
      <c r="J316" s="97"/>
    </row>
    <row r="317" spans="1:10" ht="16.5" customHeight="1" thickBot="1" thickTop="1">
      <c r="A317" s="95"/>
      <c r="B317" s="102"/>
      <c r="C317" s="67"/>
      <c r="D317" s="8"/>
      <c r="I317" s="105"/>
      <c r="J317" s="97"/>
    </row>
    <row r="318" spans="1:10" ht="13.5" customHeight="1" thickTop="1">
      <c r="A318" s="95"/>
      <c r="B318" s="99"/>
      <c r="C318" s="99"/>
      <c r="D318" s="99"/>
      <c r="E318" s="99"/>
      <c r="F318" s="99"/>
      <c r="G318" s="99"/>
      <c r="H318" s="99"/>
      <c r="I318" s="99"/>
      <c r="J318" s="97"/>
    </row>
    <row r="319" spans="1:10" ht="13.5" customHeight="1" thickBot="1">
      <c r="A319" s="95"/>
      <c r="B319" s="137"/>
      <c r="C319" s="137"/>
      <c r="D319" s="137"/>
      <c r="E319" s="137"/>
      <c r="F319" s="137"/>
      <c r="G319" s="137"/>
      <c r="H319" s="137"/>
      <c r="I319" s="137"/>
      <c r="J319" s="97"/>
    </row>
    <row r="320" spans="1:10" ht="17.25" customHeight="1" thickBot="1" thickTop="1">
      <c r="A320" s="95"/>
      <c r="B320" s="102"/>
      <c r="E320" s="155" t="s">
        <v>55</v>
      </c>
      <c r="I320" s="105"/>
      <c r="J320" s="97"/>
    </row>
    <row r="321" spans="1:10" ht="35.25" customHeight="1" thickBot="1" thickTop="1">
      <c r="A321" s="95"/>
      <c r="B321" s="102"/>
      <c r="C321" s="103" t="s">
        <v>125</v>
      </c>
      <c r="D321" s="104" t="s">
        <v>126</v>
      </c>
      <c r="I321" s="105"/>
      <c r="J321" s="97"/>
    </row>
    <row r="322" spans="1:10" ht="17.25" customHeight="1" thickBot="1" thickTop="1">
      <c r="A322" s="95"/>
      <c r="B322" s="102"/>
      <c r="C322" s="64" t="s">
        <v>127</v>
      </c>
      <c r="D322" s="38"/>
      <c r="I322" s="105"/>
      <c r="J322" s="97"/>
    </row>
    <row r="323" spans="1:10" ht="16.5" customHeight="1" thickBot="1">
      <c r="A323" s="95"/>
      <c r="B323" s="102"/>
      <c r="C323" s="64" t="s">
        <v>128</v>
      </c>
      <c r="D323" s="139"/>
      <c r="I323" s="105"/>
      <c r="J323" s="97"/>
    </row>
    <row r="324" spans="1:10" ht="32.25" customHeight="1" thickTop="1">
      <c r="A324" s="95"/>
      <c r="B324" s="102"/>
      <c r="C324" s="106"/>
      <c r="D324" s="299" t="s">
        <v>277</v>
      </c>
      <c r="E324" s="141"/>
      <c r="F324" s="98"/>
      <c r="G324" s="66" t="s">
        <v>129</v>
      </c>
      <c r="H324" s="142"/>
      <c r="I324" s="105"/>
      <c r="J324" s="97"/>
    </row>
    <row r="325" spans="1:10" ht="32.25" customHeight="1" thickBot="1">
      <c r="A325" s="95"/>
      <c r="B325" s="102"/>
      <c r="C325" s="64" t="s">
        <v>130</v>
      </c>
      <c r="D325" s="300"/>
      <c r="E325" s="143" t="s">
        <v>131</v>
      </c>
      <c r="F325" s="144" t="str">
        <f>Year</f>
        <v>2002</v>
      </c>
      <c r="G325" s="145">
        <f>Year-1</f>
        <v>2001</v>
      </c>
      <c r="H325" s="114" t="str">
        <f>Year-2&amp;" and Prior"</f>
        <v>2000 and Prior</v>
      </c>
      <c r="I325" s="105"/>
      <c r="J325" s="97"/>
    </row>
    <row r="326" spans="1:10" ht="17.25" customHeight="1" thickBot="1" thickTop="1">
      <c r="A326" s="95"/>
      <c r="B326" s="102"/>
      <c r="C326" s="135">
        <f aca="true" t="shared" si="13" ref="C326:C336">DATE(YEAR(C327),MONTH(C327)-1,1)</f>
        <v>37257</v>
      </c>
      <c r="D326" s="41">
        <f>D322-SUM(G326:H326)</f>
        <v>0</v>
      </c>
      <c r="E326" s="41">
        <f aca="true" t="shared" si="14" ref="E326:E338">SUM(F326:H326)</f>
        <v>0</v>
      </c>
      <c r="F326" s="284"/>
      <c r="G326" s="284"/>
      <c r="H326" s="284"/>
      <c r="I326" s="105"/>
      <c r="J326" s="97"/>
    </row>
    <row r="327" spans="1:10" ht="17.25" customHeight="1" thickBot="1" thickTop="1">
      <c r="A327" s="95"/>
      <c r="B327" s="102"/>
      <c r="C327" s="135">
        <f t="shared" si="13"/>
        <v>37288</v>
      </c>
      <c r="D327" s="41">
        <f aca="true" t="shared" si="15" ref="D327:D337">D326-SUM(G327:H327)</f>
        <v>0</v>
      </c>
      <c r="E327" s="41">
        <f t="shared" si="14"/>
        <v>0</v>
      </c>
      <c r="F327" s="284"/>
      <c r="G327" s="284"/>
      <c r="H327" s="284"/>
      <c r="I327" s="105"/>
      <c r="J327" s="97"/>
    </row>
    <row r="328" spans="1:10" ht="17.25" customHeight="1" thickBot="1" thickTop="1">
      <c r="A328" s="95"/>
      <c r="B328" s="102"/>
      <c r="C328" s="135">
        <f t="shared" si="13"/>
        <v>37316</v>
      </c>
      <c r="D328" s="41">
        <f t="shared" si="15"/>
        <v>0</v>
      </c>
      <c r="E328" s="41">
        <f t="shared" si="14"/>
        <v>0</v>
      </c>
      <c r="F328" s="284"/>
      <c r="G328" s="284"/>
      <c r="H328" s="284"/>
      <c r="I328" s="105"/>
      <c r="J328" s="97"/>
    </row>
    <row r="329" spans="1:10" ht="17.25" customHeight="1" thickBot="1" thickTop="1">
      <c r="A329" s="95"/>
      <c r="B329" s="102"/>
      <c r="C329" s="135">
        <f t="shared" si="13"/>
        <v>37347</v>
      </c>
      <c r="D329" s="41">
        <f t="shared" si="15"/>
        <v>0</v>
      </c>
      <c r="E329" s="41">
        <f t="shared" si="14"/>
        <v>0</v>
      </c>
      <c r="F329" s="284"/>
      <c r="G329" s="284"/>
      <c r="H329" s="284"/>
      <c r="I329" s="105"/>
      <c r="J329" s="97"/>
    </row>
    <row r="330" spans="1:10" ht="17.25" customHeight="1" thickBot="1" thickTop="1">
      <c r="A330" s="95"/>
      <c r="B330" s="102"/>
      <c r="C330" s="135">
        <f t="shared" si="13"/>
        <v>37377</v>
      </c>
      <c r="D330" s="41">
        <f t="shared" si="15"/>
        <v>0</v>
      </c>
      <c r="E330" s="41">
        <f t="shared" si="14"/>
        <v>0</v>
      </c>
      <c r="F330" s="284"/>
      <c r="G330" s="284"/>
      <c r="H330" s="284"/>
      <c r="I330" s="105"/>
      <c r="J330" s="97"/>
    </row>
    <row r="331" spans="1:10" ht="17.25" customHeight="1" thickBot="1" thickTop="1">
      <c r="A331" s="95"/>
      <c r="B331" s="102"/>
      <c r="C331" s="135">
        <f t="shared" si="13"/>
        <v>37408</v>
      </c>
      <c r="D331" s="41">
        <f t="shared" si="15"/>
        <v>0</v>
      </c>
      <c r="E331" s="41">
        <f t="shared" si="14"/>
        <v>0</v>
      </c>
      <c r="F331" s="284"/>
      <c r="G331" s="284"/>
      <c r="H331" s="284"/>
      <c r="I331" s="105"/>
      <c r="J331" s="97"/>
    </row>
    <row r="332" spans="1:10" ht="17.25" customHeight="1" thickBot="1" thickTop="1">
      <c r="A332" s="95"/>
      <c r="B332" s="102"/>
      <c r="C332" s="135">
        <f t="shared" si="13"/>
        <v>37438</v>
      </c>
      <c r="D332" s="41">
        <f t="shared" si="15"/>
        <v>0</v>
      </c>
      <c r="E332" s="41">
        <f t="shared" si="14"/>
        <v>0</v>
      </c>
      <c r="F332" s="284"/>
      <c r="G332" s="284"/>
      <c r="H332" s="284"/>
      <c r="I332" s="105"/>
      <c r="J332" s="97"/>
    </row>
    <row r="333" spans="1:10" ht="17.25" customHeight="1" thickBot="1" thickTop="1">
      <c r="A333" s="95"/>
      <c r="B333" s="102"/>
      <c r="C333" s="135">
        <f t="shared" si="13"/>
        <v>37469</v>
      </c>
      <c r="D333" s="41">
        <f t="shared" si="15"/>
        <v>0</v>
      </c>
      <c r="E333" s="41">
        <f t="shared" si="14"/>
        <v>0</v>
      </c>
      <c r="F333" s="284"/>
      <c r="G333" s="284"/>
      <c r="H333" s="284"/>
      <c r="I333" s="105"/>
      <c r="J333" s="97"/>
    </row>
    <row r="334" spans="1:10" ht="17.25" customHeight="1" thickBot="1" thickTop="1">
      <c r="A334" s="95"/>
      <c r="B334" s="102"/>
      <c r="C334" s="135">
        <f t="shared" si="13"/>
        <v>37500</v>
      </c>
      <c r="D334" s="41">
        <f t="shared" si="15"/>
        <v>0</v>
      </c>
      <c r="E334" s="41">
        <f t="shared" si="14"/>
        <v>0</v>
      </c>
      <c r="F334" s="284"/>
      <c r="G334" s="284"/>
      <c r="H334" s="284"/>
      <c r="I334" s="105"/>
      <c r="J334" s="97"/>
    </row>
    <row r="335" spans="1:10" ht="17.25" customHeight="1" thickBot="1" thickTop="1">
      <c r="A335" s="95"/>
      <c r="B335" s="102"/>
      <c r="C335" s="135">
        <f t="shared" si="13"/>
        <v>37530</v>
      </c>
      <c r="D335" s="41">
        <f t="shared" si="15"/>
        <v>0</v>
      </c>
      <c r="E335" s="41">
        <f t="shared" si="14"/>
        <v>0</v>
      </c>
      <c r="F335" s="284"/>
      <c r="G335" s="284"/>
      <c r="H335" s="284"/>
      <c r="I335" s="105"/>
      <c r="J335" s="97"/>
    </row>
    <row r="336" spans="1:10" ht="17.25" customHeight="1" thickBot="1" thickTop="1">
      <c r="A336" s="95"/>
      <c r="B336" s="102"/>
      <c r="C336" s="135">
        <f t="shared" si="13"/>
        <v>37561</v>
      </c>
      <c r="D336" s="41">
        <f t="shared" si="15"/>
        <v>0</v>
      </c>
      <c r="E336" s="41">
        <f t="shared" si="14"/>
        <v>0</v>
      </c>
      <c r="F336" s="284"/>
      <c r="G336" s="284"/>
      <c r="H336" s="284"/>
      <c r="I336" s="105"/>
      <c r="J336" s="97"/>
    </row>
    <row r="337" spans="1:10" ht="17.25" customHeight="1" thickBot="1" thickTop="1">
      <c r="A337" s="95"/>
      <c r="B337" s="102"/>
      <c r="C337" s="135">
        <f>DATE(YEAR(YearEnd),MONTH(YearEnd),1)</f>
        <v>37591</v>
      </c>
      <c r="D337" s="41">
        <f t="shared" si="15"/>
        <v>0</v>
      </c>
      <c r="E337" s="41">
        <f t="shared" si="14"/>
        <v>0</v>
      </c>
      <c r="F337" s="284"/>
      <c r="G337" s="284"/>
      <c r="H337" s="284"/>
      <c r="I337" s="105"/>
      <c r="J337" s="97"/>
    </row>
    <row r="338" spans="1:10" ht="17.25" customHeight="1" thickBot="1" thickTop="1">
      <c r="A338" s="95"/>
      <c r="B338" s="102"/>
      <c r="C338" s="68" t="s">
        <v>132</v>
      </c>
      <c r="E338" s="41">
        <f t="shared" si="14"/>
        <v>0</v>
      </c>
      <c r="F338" s="41">
        <f>SUM(F326:F337)</f>
        <v>0</v>
      </c>
      <c r="G338" s="41">
        <f>SUM(G326:G337)</f>
        <v>0</v>
      </c>
      <c r="H338" s="41">
        <f>SUM(H326:H337)</f>
        <v>0</v>
      </c>
      <c r="I338" s="105"/>
      <c r="J338" s="97"/>
    </row>
    <row r="339" spans="1:10" ht="17.25" customHeight="1" thickBot="1" thickTop="1">
      <c r="A339" s="95"/>
      <c r="B339" s="102"/>
      <c r="C339" s="116"/>
      <c r="I339" s="105"/>
      <c r="J339" s="97"/>
    </row>
    <row r="340" spans="1:10" ht="17.25" customHeight="1" thickBot="1" thickTop="1">
      <c r="A340" s="95"/>
      <c r="B340" s="102"/>
      <c r="C340" s="116"/>
      <c r="D340" s="146"/>
      <c r="E340" s="98"/>
      <c r="F340" s="147" t="s">
        <v>133</v>
      </c>
      <c r="G340" s="142"/>
      <c r="I340" s="105"/>
      <c r="J340" s="97"/>
    </row>
    <row r="341" spans="1:10" ht="15.75" customHeight="1">
      <c r="A341" s="95"/>
      <c r="B341" s="102"/>
      <c r="C341" s="116"/>
      <c r="D341" s="148"/>
      <c r="E341" s="149"/>
      <c r="F341" s="122" t="s">
        <v>129</v>
      </c>
      <c r="G341" s="150"/>
      <c r="I341" s="105"/>
      <c r="J341" s="97"/>
    </row>
    <row r="342" spans="1:10" ht="16.5" customHeight="1" thickBot="1">
      <c r="A342" s="95"/>
      <c r="B342" s="102"/>
      <c r="C342" s="123" t="s">
        <v>134</v>
      </c>
      <c r="D342" s="151" t="s">
        <v>34</v>
      </c>
      <c r="E342" s="144" t="str">
        <f>Year</f>
        <v>2002</v>
      </c>
      <c r="F342" s="145">
        <f>Year-1</f>
        <v>2001</v>
      </c>
      <c r="G342" s="114" t="str">
        <f>Year-2&amp;" and Prior"</f>
        <v>2000 and Prior</v>
      </c>
      <c r="I342" s="105"/>
      <c r="J342" s="97"/>
    </row>
    <row r="343" spans="1:10" ht="17.25" customHeight="1" thickBot="1" thickTop="1">
      <c r="A343" s="95"/>
      <c r="B343" s="102"/>
      <c r="C343" s="68" t="s">
        <v>135</v>
      </c>
      <c r="D343" s="125">
        <f aca="true" t="shared" si="16" ref="D343:D367">SUM(E343:G343)</f>
        <v>0</v>
      </c>
      <c r="E343" s="283"/>
      <c r="F343" s="283"/>
      <c r="G343" s="283"/>
      <c r="I343" s="105"/>
      <c r="J343" s="97"/>
    </row>
    <row r="344" spans="1:10" ht="17.25" customHeight="1" thickBot="1" thickTop="1">
      <c r="A344" s="95"/>
      <c r="B344" s="102"/>
      <c r="C344" s="68" t="s">
        <v>136</v>
      </c>
      <c r="D344" s="126">
        <f t="shared" si="16"/>
        <v>0</v>
      </c>
      <c r="E344" s="15"/>
      <c r="F344" s="15"/>
      <c r="G344" s="15"/>
      <c r="I344" s="105"/>
      <c r="J344" s="97"/>
    </row>
    <row r="345" spans="1:10" ht="17.25" customHeight="1" thickBot="1" thickTop="1">
      <c r="A345" s="95"/>
      <c r="B345" s="102"/>
      <c r="C345" s="68" t="s">
        <v>137</v>
      </c>
      <c r="D345" s="126">
        <f t="shared" si="16"/>
        <v>0</v>
      </c>
      <c r="E345" s="15"/>
      <c r="F345" s="15"/>
      <c r="G345" s="15"/>
      <c r="I345" s="105"/>
      <c r="J345" s="97"/>
    </row>
    <row r="346" spans="1:10" ht="17.25" customHeight="1" thickBot="1" thickTop="1">
      <c r="A346" s="95"/>
      <c r="B346" s="102"/>
      <c r="C346" s="152" t="s">
        <v>112</v>
      </c>
      <c r="D346" s="126">
        <f t="shared" si="16"/>
        <v>0</v>
      </c>
      <c r="E346" s="126">
        <f>SUM(E347:E366)</f>
        <v>0</v>
      </c>
      <c r="F346" s="126">
        <f>SUM(F347:F366)</f>
        <v>0</v>
      </c>
      <c r="G346" s="126">
        <f>SUM(G347:G366)</f>
        <v>0</v>
      </c>
      <c r="I346" s="105"/>
      <c r="J346" s="97"/>
    </row>
    <row r="347" spans="1:10" ht="17.25" customHeight="1" thickBot="1" thickTop="1">
      <c r="A347" s="95"/>
      <c r="B347" s="75" t="s">
        <v>92</v>
      </c>
      <c r="C347" s="14"/>
      <c r="D347" s="126">
        <f t="shared" si="16"/>
        <v>0</v>
      </c>
      <c r="E347" s="15"/>
      <c r="F347" s="15"/>
      <c r="G347" s="15"/>
      <c r="I347" s="105"/>
      <c r="J347" s="97"/>
    </row>
    <row r="348" spans="1:10" ht="17.25" customHeight="1" thickBot="1" thickTop="1">
      <c r="A348" s="95"/>
      <c r="B348" s="75" t="s">
        <v>93</v>
      </c>
      <c r="C348" s="14"/>
      <c r="D348" s="126">
        <f t="shared" si="16"/>
        <v>0</v>
      </c>
      <c r="E348" s="15"/>
      <c r="F348" s="15"/>
      <c r="G348" s="15"/>
      <c r="I348" s="105"/>
      <c r="J348" s="97"/>
    </row>
    <row r="349" spans="1:10" ht="17.25" customHeight="1" thickBot="1" thickTop="1">
      <c r="A349" s="95"/>
      <c r="B349" s="75" t="s">
        <v>94</v>
      </c>
      <c r="C349" s="14"/>
      <c r="D349" s="126">
        <f t="shared" si="16"/>
        <v>0</v>
      </c>
      <c r="E349" s="15"/>
      <c r="F349" s="15"/>
      <c r="G349" s="15"/>
      <c r="I349" s="105"/>
      <c r="J349" s="97"/>
    </row>
    <row r="350" spans="1:10" ht="17.25" customHeight="1" thickBot="1" thickTop="1">
      <c r="A350" s="95"/>
      <c r="B350" s="75" t="s">
        <v>95</v>
      </c>
      <c r="C350" s="14"/>
      <c r="D350" s="126">
        <f t="shared" si="16"/>
        <v>0</v>
      </c>
      <c r="E350" s="15"/>
      <c r="F350" s="15"/>
      <c r="G350" s="15"/>
      <c r="I350" s="105"/>
      <c r="J350" s="97"/>
    </row>
    <row r="351" spans="1:10" ht="17.25" customHeight="1" thickBot="1" thickTop="1">
      <c r="A351" s="95"/>
      <c r="B351" s="75" t="s">
        <v>96</v>
      </c>
      <c r="C351" s="14"/>
      <c r="D351" s="126">
        <f t="shared" si="16"/>
        <v>0</v>
      </c>
      <c r="E351" s="15"/>
      <c r="F351" s="15"/>
      <c r="G351" s="15"/>
      <c r="I351" s="105"/>
      <c r="J351" s="97"/>
    </row>
    <row r="352" spans="1:10" ht="17.25" customHeight="1" thickBot="1" thickTop="1">
      <c r="A352" s="95"/>
      <c r="B352" s="75" t="s">
        <v>97</v>
      </c>
      <c r="C352" s="14"/>
      <c r="D352" s="126">
        <f t="shared" si="16"/>
        <v>0</v>
      </c>
      <c r="E352" s="15"/>
      <c r="F352" s="15"/>
      <c r="G352" s="15"/>
      <c r="I352" s="105"/>
      <c r="J352" s="97"/>
    </row>
    <row r="353" spans="1:10" ht="17.25" customHeight="1" thickBot="1" thickTop="1">
      <c r="A353" s="95"/>
      <c r="B353" s="75" t="s">
        <v>98</v>
      </c>
      <c r="C353" s="14"/>
      <c r="D353" s="126">
        <f t="shared" si="16"/>
        <v>0</v>
      </c>
      <c r="E353" s="15"/>
      <c r="F353" s="15"/>
      <c r="G353" s="15"/>
      <c r="I353" s="105"/>
      <c r="J353" s="97"/>
    </row>
    <row r="354" spans="1:10" ht="17.25" customHeight="1" thickBot="1" thickTop="1">
      <c r="A354" s="95"/>
      <c r="B354" s="75" t="s">
        <v>99</v>
      </c>
      <c r="C354" s="14"/>
      <c r="D354" s="126">
        <f t="shared" si="16"/>
        <v>0</v>
      </c>
      <c r="E354" s="15"/>
      <c r="F354" s="15"/>
      <c r="G354" s="15"/>
      <c r="I354" s="105"/>
      <c r="J354" s="97"/>
    </row>
    <row r="355" spans="1:10" ht="17.25" customHeight="1" thickBot="1" thickTop="1">
      <c r="A355" s="95"/>
      <c r="B355" s="75" t="s">
        <v>100</v>
      </c>
      <c r="C355" s="14"/>
      <c r="D355" s="126">
        <f t="shared" si="16"/>
        <v>0</v>
      </c>
      <c r="E355" s="15"/>
      <c r="F355" s="15"/>
      <c r="G355" s="15"/>
      <c r="I355" s="105"/>
      <c r="J355" s="97"/>
    </row>
    <row r="356" spans="1:10" ht="17.25" customHeight="1" thickBot="1" thickTop="1">
      <c r="A356" s="95"/>
      <c r="B356" s="75" t="s">
        <v>101</v>
      </c>
      <c r="C356" s="14"/>
      <c r="D356" s="126">
        <f t="shared" si="16"/>
        <v>0</v>
      </c>
      <c r="E356" s="15"/>
      <c r="F356" s="15"/>
      <c r="G356" s="15"/>
      <c r="I356" s="105"/>
      <c r="J356" s="97"/>
    </row>
    <row r="357" spans="1:10" ht="17.25" customHeight="1" thickBot="1" thickTop="1">
      <c r="A357" s="95"/>
      <c r="B357" s="75" t="s">
        <v>102</v>
      </c>
      <c r="C357" s="14"/>
      <c r="D357" s="126">
        <f t="shared" si="16"/>
        <v>0</v>
      </c>
      <c r="E357" s="15"/>
      <c r="F357" s="15"/>
      <c r="G357" s="15"/>
      <c r="I357" s="105"/>
      <c r="J357" s="97"/>
    </row>
    <row r="358" spans="1:10" ht="17.25" customHeight="1" thickBot="1" thickTop="1">
      <c r="A358" s="95"/>
      <c r="B358" s="75" t="s">
        <v>103</v>
      </c>
      <c r="C358" s="14"/>
      <c r="D358" s="126">
        <f t="shared" si="16"/>
        <v>0</v>
      </c>
      <c r="E358" s="15"/>
      <c r="F358" s="15"/>
      <c r="G358" s="15"/>
      <c r="I358" s="105"/>
      <c r="J358" s="97"/>
    </row>
    <row r="359" spans="1:10" ht="17.25" customHeight="1" thickBot="1" thickTop="1">
      <c r="A359" s="95"/>
      <c r="B359" s="75" t="s">
        <v>104</v>
      </c>
      <c r="C359" s="14"/>
      <c r="D359" s="126">
        <f t="shared" si="16"/>
        <v>0</v>
      </c>
      <c r="E359" s="15"/>
      <c r="F359" s="15"/>
      <c r="G359" s="15"/>
      <c r="I359" s="105"/>
      <c r="J359" s="97"/>
    </row>
    <row r="360" spans="1:10" ht="17.25" customHeight="1" thickBot="1" thickTop="1">
      <c r="A360" s="95"/>
      <c r="B360" s="75" t="s">
        <v>105</v>
      </c>
      <c r="C360" s="14"/>
      <c r="D360" s="126">
        <f t="shared" si="16"/>
        <v>0</v>
      </c>
      <c r="E360" s="15"/>
      <c r="F360" s="15"/>
      <c r="G360" s="15"/>
      <c r="I360" s="105"/>
      <c r="J360" s="97"/>
    </row>
    <row r="361" spans="1:10" ht="17.25" customHeight="1" thickBot="1" thickTop="1">
      <c r="A361" s="95"/>
      <c r="B361" s="75" t="s">
        <v>106</v>
      </c>
      <c r="C361" s="14"/>
      <c r="D361" s="126">
        <f t="shared" si="16"/>
        <v>0</v>
      </c>
      <c r="E361" s="15"/>
      <c r="F361" s="15"/>
      <c r="G361" s="15"/>
      <c r="I361" s="105"/>
      <c r="J361" s="97"/>
    </row>
    <row r="362" spans="1:10" ht="17.25" customHeight="1" thickBot="1" thickTop="1">
      <c r="A362" s="95"/>
      <c r="B362" s="75" t="s">
        <v>107</v>
      </c>
      <c r="C362" s="14"/>
      <c r="D362" s="126">
        <f t="shared" si="16"/>
        <v>0</v>
      </c>
      <c r="E362" s="15"/>
      <c r="F362" s="15"/>
      <c r="G362" s="15"/>
      <c r="I362" s="105"/>
      <c r="J362" s="97"/>
    </row>
    <row r="363" spans="1:10" ht="17.25" customHeight="1" thickBot="1" thickTop="1">
      <c r="A363" s="95"/>
      <c r="B363" s="75" t="s">
        <v>108</v>
      </c>
      <c r="C363" s="14"/>
      <c r="D363" s="126">
        <f t="shared" si="16"/>
        <v>0</v>
      </c>
      <c r="E363" s="15"/>
      <c r="F363" s="15"/>
      <c r="G363" s="15"/>
      <c r="I363" s="105"/>
      <c r="J363" s="97"/>
    </row>
    <row r="364" spans="1:10" ht="17.25" customHeight="1" thickBot="1" thickTop="1">
      <c r="A364" s="95"/>
      <c r="B364" s="75" t="s">
        <v>109</v>
      </c>
      <c r="C364" s="14"/>
      <c r="D364" s="126">
        <f t="shared" si="16"/>
        <v>0</v>
      </c>
      <c r="E364" s="15"/>
      <c r="F364" s="15"/>
      <c r="G364" s="15"/>
      <c r="I364" s="105"/>
      <c r="J364" s="97"/>
    </row>
    <row r="365" spans="1:10" ht="17.25" customHeight="1" thickBot="1" thickTop="1">
      <c r="A365" s="95"/>
      <c r="B365" s="75" t="s">
        <v>110</v>
      </c>
      <c r="C365" s="14"/>
      <c r="D365" s="126">
        <f t="shared" si="16"/>
        <v>0</v>
      </c>
      <c r="E365" s="15"/>
      <c r="F365" s="15"/>
      <c r="G365" s="15"/>
      <c r="I365" s="105"/>
      <c r="J365" s="97"/>
    </row>
    <row r="366" spans="1:10" ht="17.25" customHeight="1" thickBot="1" thickTop="1">
      <c r="A366" s="95"/>
      <c r="B366" s="75" t="s">
        <v>111</v>
      </c>
      <c r="C366" s="14"/>
      <c r="D366" s="126">
        <f t="shared" si="16"/>
        <v>0</v>
      </c>
      <c r="E366" s="15"/>
      <c r="F366" s="15"/>
      <c r="G366" s="15"/>
      <c r="I366" s="105"/>
      <c r="J366" s="97"/>
    </row>
    <row r="367" spans="1:10" ht="17.25" customHeight="1" thickBot="1" thickTop="1">
      <c r="A367" s="95"/>
      <c r="B367" s="127"/>
      <c r="C367" s="68" t="s">
        <v>132</v>
      </c>
      <c r="D367" s="126">
        <f t="shared" si="16"/>
        <v>0</v>
      </c>
      <c r="E367" s="126">
        <f>SUM(E343:E346)</f>
        <v>0</v>
      </c>
      <c r="F367" s="126">
        <f>SUM(F343:F346)</f>
        <v>0</v>
      </c>
      <c r="G367" s="126">
        <f>SUM(G343:G346)</f>
        <v>0</v>
      </c>
      <c r="I367" s="105"/>
      <c r="J367" s="97"/>
    </row>
    <row r="368" spans="1:10" ht="14.25" customHeight="1" thickBot="1" thickTop="1">
      <c r="A368" s="95"/>
      <c r="B368" s="102"/>
      <c r="I368" s="105"/>
      <c r="J368" s="97"/>
    </row>
    <row r="369" spans="1:10" ht="33" customHeight="1" thickBot="1" thickTop="1">
      <c r="A369" s="95"/>
      <c r="B369" s="156" t="s">
        <v>55</v>
      </c>
      <c r="C369" s="128" t="s">
        <v>138</v>
      </c>
      <c r="D369" s="104" t="s">
        <v>131</v>
      </c>
      <c r="H369" s="106"/>
      <c r="I369" s="105"/>
      <c r="J369" s="97"/>
    </row>
    <row r="370" spans="1:10" ht="17.25" customHeight="1" thickBot="1" thickTop="1">
      <c r="A370" s="95"/>
      <c r="B370" s="102"/>
      <c r="C370" s="68" t="s">
        <v>135</v>
      </c>
      <c r="D370" s="284"/>
      <c r="I370" s="105"/>
      <c r="J370" s="97"/>
    </row>
    <row r="371" spans="1:10" ht="16.5" customHeight="1" thickBot="1">
      <c r="A371" s="95"/>
      <c r="B371" s="102"/>
      <c r="C371" s="68" t="s">
        <v>136</v>
      </c>
      <c r="D371" s="284"/>
      <c r="I371" s="105"/>
      <c r="J371" s="97"/>
    </row>
    <row r="372" spans="1:10" ht="16.5" customHeight="1" thickBot="1">
      <c r="A372" s="95"/>
      <c r="B372" s="102"/>
      <c r="C372" s="68" t="s">
        <v>137</v>
      </c>
      <c r="D372" s="38"/>
      <c r="I372" s="105"/>
      <c r="J372" s="97"/>
    </row>
    <row r="373" spans="1:10" ht="17.25" customHeight="1" thickBot="1" thickTop="1">
      <c r="A373" s="95"/>
      <c r="B373" s="102"/>
      <c r="C373" s="152" t="s">
        <v>112</v>
      </c>
      <c r="D373" s="41">
        <f>SUM(D374:D393)</f>
        <v>0</v>
      </c>
      <c r="I373" s="105"/>
      <c r="J373" s="97"/>
    </row>
    <row r="374" spans="1:10" ht="17.25" customHeight="1" thickBot="1" thickTop="1">
      <c r="A374" s="95"/>
      <c r="B374" s="75" t="s">
        <v>92</v>
      </c>
      <c r="C374" s="14"/>
      <c r="D374" s="38"/>
      <c r="I374" s="105"/>
      <c r="J374" s="97"/>
    </row>
    <row r="375" spans="1:10" ht="16.5" customHeight="1" thickBot="1">
      <c r="A375" s="95"/>
      <c r="B375" s="75" t="s">
        <v>93</v>
      </c>
      <c r="C375" s="14"/>
      <c r="D375" s="38"/>
      <c r="I375" s="105"/>
      <c r="J375" s="97"/>
    </row>
    <row r="376" spans="1:10" ht="16.5" customHeight="1" thickBot="1">
      <c r="A376" s="95"/>
      <c r="B376" s="75" t="s">
        <v>94</v>
      </c>
      <c r="C376" s="14"/>
      <c r="D376" s="38"/>
      <c r="I376" s="105"/>
      <c r="J376" s="97"/>
    </row>
    <row r="377" spans="1:10" ht="16.5" customHeight="1" thickBot="1">
      <c r="A377" s="95"/>
      <c r="B377" s="75" t="s">
        <v>95</v>
      </c>
      <c r="C377" s="14"/>
      <c r="D377" s="38"/>
      <c r="I377" s="105"/>
      <c r="J377" s="97"/>
    </row>
    <row r="378" spans="1:10" ht="16.5" customHeight="1" thickBot="1">
      <c r="A378" s="95"/>
      <c r="B378" s="75" t="s">
        <v>96</v>
      </c>
      <c r="C378" s="14"/>
      <c r="D378" s="38"/>
      <c r="I378" s="105"/>
      <c r="J378" s="97"/>
    </row>
    <row r="379" spans="1:10" ht="16.5" customHeight="1" thickBot="1">
      <c r="A379" s="95"/>
      <c r="B379" s="75" t="s">
        <v>97</v>
      </c>
      <c r="C379" s="14"/>
      <c r="D379" s="38"/>
      <c r="I379" s="105"/>
      <c r="J379" s="97"/>
    </row>
    <row r="380" spans="1:10" ht="16.5" customHeight="1" thickBot="1">
      <c r="A380" s="95"/>
      <c r="B380" s="75" t="s">
        <v>98</v>
      </c>
      <c r="C380" s="14"/>
      <c r="D380" s="38"/>
      <c r="I380" s="105"/>
      <c r="J380" s="97"/>
    </row>
    <row r="381" spans="1:10" ht="16.5" customHeight="1" thickBot="1">
      <c r="A381" s="95"/>
      <c r="B381" s="75" t="s">
        <v>99</v>
      </c>
      <c r="C381" s="14"/>
      <c r="D381" s="38"/>
      <c r="I381" s="105"/>
      <c r="J381" s="97"/>
    </row>
    <row r="382" spans="1:10" ht="16.5" customHeight="1" thickBot="1">
      <c r="A382" s="95"/>
      <c r="B382" s="75" t="s">
        <v>100</v>
      </c>
      <c r="C382" s="14"/>
      <c r="D382" s="38"/>
      <c r="I382" s="105"/>
      <c r="J382" s="97"/>
    </row>
    <row r="383" spans="1:10" ht="16.5" customHeight="1" thickBot="1">
      <c r="A383" s="95"/>
      <c r="B383" s="75" t="s">
        <v>101</v>
      </c>
      <c r="C383" s="14"/>
      <c r="D383" s="38"/>
      <c r="I383" s="105"/>
      <c r="J383" s="97"/>
    </row>
    <row r="384" spans="1:10" ht="16.5" customHeight="1" thickBot="1">
      <c r="A384" s="95"/>
      <c r="B384" s="75" t="s">
        <v>102</v>
      </c>
      <c r="C384" s="14"/>
      <c r="D384" s="38"/>
      <c r="I384" s="105"/>
      <c r="J384" s="97"/>
    </row>
    <row r="385" spans="1:10" ht="16.5" customHeight="1" thickBot="1">
      <c r="A385" s="95"/>
      <c r="B385" s="75" t="s">
        <v>103</v>
      </c>
      <c r="C385" s="14"/>
      <c r="D385" s="38"/>
      <c r="I385" s="105"/>
      <c r="J385" s="97"/>
    </row>
    <row r="386" spans="1:10" ht="16.5" customHeight="1" thickBot="1">
      <c r="A386" s="95"/>
      <c r="B386" s="75" t="s">
        <v>104</v>
      </c>
      <c r="C386" s="14"/>
      <c r="D386" s="38"/>
      <c r="I386" s="105"/>
      <c r="J386" s="97"/>
    </row>
    <row r="387" spans="1:10" ht="16.5" customHeight="1" thickBot="1">
      <c r="A387" s="95"/>
      <c r="B387" s="75" t="s">
        <v>105</v>
      </c>
      <c r="C387" s="14"/>
      <c r="D387" s="38"/>
      <c r="I387" s="105"/>
      <c r="J387" s="97"/>
    </row>
    <row r="388" spans="1:10" ht="16.5" customHeight="1" thickBot="1">
      <c r="A388" s="95"/>
      <c r="B388" s="75" t="s">
        <v>106</v>
      </c>
      <c r="C388" s="14"/>
      <c r="D388" s="38"/>
      <c r="I388" s="105"/>
      <c r="J388" s="97"/>
    </row>
    <row r="389" spans="1:10" ht="16.5" customHeight="1" thickBot="1">
      <c r="A389" s="95"/>
      <c r="B389" s="75" t="s">
        <v>107</v>
      </c>
      <c r="C389" s="14"/>
      <c r="D389" s="38"/>
      <c r="I389" s="105"/>
      <c r="J389" s="97"/>
    </row>
    <row r="390" spans="1:10" ht="16.5" customHeight="1" thickBot="1">
      <c r="A390" s="95"/>
      <c r="B390" s="75" t="s">
        <v>108</v>
      </c>
      <c r="C390" s="14"/>
      <c r="D390" s="38"/>
      <c r="I390" s="105"/>
      <c r="J390" s="97"/>
    </row>
    <row r="391" spans="1:10" ht="16.5" customHeight="1" thickBot="1">
      <c r="A391" s="95"/>
      <c r="B391" s="75" t="s">
        <v>109</v>
      </c>
      <c r="C391" s="14"/>
      <c r="D391" s="38"/>
      <c r="I391" s="105"/>
      <c r="J391" s="97"/>
    </row>
    <row r="392" spans="1:10" ht="16.5" customHeight="1" thickBot="1">
      <c r="A392" s="95"/>
      <c r="B392" s="75" t="s">
        <v>110</v>
      </c>
      <c r="C392" s="14"/>
      <c r="D392" s="38"/>
      <c r="I392" s="105"/>
      <c r="J392" s="97"/>
    </row>
    <row r="393" spans="1:10" ht="16.5" customHeight="1" thickBot="1">
      <c r="A393" s="95"/>
      <c r="B393" s="75" t="s">
        <v>111</v>
      </c>
      <c r="C393" s="14"/>
      <c r="D393" s="38"/>
      <c r="I393" s="105"/>
      <c r="J393" s="97"/>
    </row>
    <row r="394" spans="1:10" ht="17.25" customHeight="1" thickBot="1" thickTop="1">
      <c r="A394" s="95"/>
      <c r="B394" s="127"/>
      <c r="C394" s="68" t="s">
        <v>132</v>
      </c>
      <c r="D394" s="41">
        <f>SUM(D370:D373)</f>
        <v>0</v>
      </c>
      <c r="I394" s="105"/>
      <c r="J394" s="97"/>
    </row>
    <row r="395" spans="1:10" ht="16.5" customHeight="1" thickTop="1">
      <c r="A395" s="95"/>
      <c r="B395" s="127"/>
      <c r="C395" s="116"/>
      <c r="D395" s="8"/>
      <c r="E395" s="8"/>
      <c r="F395" s="8"/>
      <c r="G395" s="8"/>
      <c r="I395" s="105"/>
      <c r="J395" s="97"/>
    </row>
    <row r="396" spans="1:10" ht="16.5" customHeight="1" thickBot="1">
      <c r="A396" s="95"/>
      <c r="B396" s="102"/>
      <c r="C396" s="130" t="s">
        <v>139</v>
      </c>
      <c r="I396" s="105"/>
      <c r="J396" s="97"/>
    </row>
    <row r="397" spans="1:10" ht="17.25" customHeight="1" thickBot="1" thickTop="1">
      <c r="A397" s="95"/>
      <c r="B397" s="102"/>
      <c r="C397" s="68" t="s">
        <v>145</v>
      </c>
      <c r="D397" s="41">
        <f>E338</f>
        <v>0</v>
      </c>
      <c r="G397" s="116"/>
      <c r="I397" s="132"/>
      <c r="J397" s="97"/>
    </row>
    <row r="398" spans="1:10" ht="17.25" customHeight="1" thickBot="1" thickTop="1">
      <c r="A398" s="95"/>
      <c r="B398" s="102"/>
      <c r="C398" s="68" t="s">
        <v>146</v>
      </c>
      <c r="D398" s="38"/>
      <c r="I398" s="132"/>
      <c r="J398" s="97"/>
    </row>
    <row r="399" spans="1:10" ht="17.25" customHeight="1" thickBot="1" thickTop="1">
      <c r="A399" s="95"/>
      <c r="B399" s="102"/>
      <c r="C399" s="154" t="s">
        <v>112</v>
      </c>
      <c r="D399" s="41">
        <f>SUM(D400:D419)</f>
        <v>0</v>
      </c>
      <c r="I399" s="132"/>
      <c r="J399" s="97"/>
    </row>
    <row r="400" spans="1:10" ht="17.25" customHeight="1" thickBot="1" thickTop="1">
      <c r="A400" s="95"/>
      <c r="B400" s="75" t="s">
        <v>92</v>
      </c>
      <c r="C400" s="14"/>
      <c r="D400" s="38"/>
      <c r="I400" s="132"/>
      <c r="J400" s="97"/>
    </row>
    <row r="401" spans="1:10" ht="16.5" customHeight="1" thickBot="1">
      <c r="A401" s="95"/>
      <c r="B401" s="75" t="s">
        <v>93</v>
      </c>
      <c r="C401" s="14"/>
      <c r="D401" s="38"/>
      <c r="I401" s="132"/>
      <c r="J401" s="97"/>
    </row>
    <row r="402" spans="1:10" ht="16.5" customHeight="1" thickBot="1">
      <c r="A402" s="95"/>
      <c r="B402" s="75" t="s">
        <v>94</v>
      </c>
      <c r="C402" s="14"/>
      <c r="D402" s="38"/>
      <c r="I402" s="132"/>
      <c r="J402" s="97"/>
    </row>
    <row r="403" spans="1:10" ht="16.5" customHeight="1" thickBot="1">
      <c r="A403" s="95"/>
      <c r="B403" s="75" t="s">
        <v>95</v>
      </c>
      <c r="C403" s="14"/>
      <c r="D403" s="38"/>
      <c r="I403" s="132"/>
      <c r="J403" s="97"/>
    </row>
    <row r="404" spans="1:10" ht="16.5" customHeight="1" thickBot="1">
      <c r="A404" s="95"/>
      <c r="B404" s="75" t="s">
        <v>96</v>
      </c>
      <c r="C404" s="14"/>
      <c r="D404" s="38"/>
      <c r="I404" s="132"/>
      <c r="J404" s="97"/>
    </row>
    <row r="405" spans="1:10" ht="16.5" customHeight="1" thickBot="1">
      <c r="A405" s="95"/>
      <c r="B405" s="75" t="s">
        <v>97</v>
      </c>
      <c r="C405" s="14"/>
      <c r="D405" s="38"/>
      <c r="I405" s="132"/>
      <c r="J405" s="97"/>
    </row>
    <row r="406" spans="1:10" ht="16.5" customHeight="1" thickBot="1">
      <c r="A406" s="95"/>
      <c r="B406" s="75" t="s">
        <v>98</v>
      </c>
      <c r="C406" s="14"/>
      <c r="D406" s="38"/>
      <c r="I406" s="132"/>
      <c r="J406" s="97"/>
    </row>
    <row r="407" spans="1:10" ht="16.5" customHeight="1" thickBot="1">
      <c r="A407" s="95"/>
      <c r="B407" s="75" t="s">
        <v>99</v>
      </c>
      <c r="C407" s="14"/>
      <c r="D407" s="38"/>
      <c r="I407" s="132"/>
      <c r="J407" s="97"/>
    </row>
    <row r="408" spans="1:10" ht="16.5" customHeight="1" thickBot="1">
      <c r="A408" s="95"/>
      <c r="B408" s="75" t="s">
        <v>100</v>
      </c>
      <c r="C408" s="14"/>
      <c r="D408" s="38"/>
      <c r="I408" s="132"/>
      <c r="J408" s="97"/>
    </row>
    <row r="409" spans="1:10" ht="16.5" customHeight="1" thickBot="1">
      <c r="A409" s="95"/>
      <c r="B409" s="75" t="s">
        <v>101</v>
      </c>
      <c r="C409" s="14"/>
      <c r="D409" s="38"/>
      <c r="I409" s="132"/>
      <c r="J409" s="97"/>
    </row>
    <row r="410" spans="1:10" ht="16.5" customHeight="1" thickBot="1">
      <c r="A410" s="95"/>
      <c r="B410" s="75" t="s">
        <v>102</v>
      </c>
      <c r="C410" s="14"/>
      <c r="D410" s="38"/>
      <c r="I410" s="132"/>
      <c r="J410" s="97"/>
    </row>
    <row r="411" spans="1:10" ht="16.5" customHeight="1" thickBot="1">
      <c r="A411" s="95"/>
      <c r="B411" s="75" t="s">
        <v>103</v>
      </c>
      <c r="C411" s="14"/>
      <c r="D411" s="38"/>
      <c r="I411" s="105"/>
      <c r="J411" s="97"/>
    </row>
    <row r="412" spans="1:10" ht="16.5" customHeight="1" thickBot="1">
      <c r="A412" s="95"/>
      <c r="B412" s="75" t="s">
        <v>104</v>
      </c>
      <c r="C412" s="14"/>
      <c r="D412" s="38"/>
      <c r="I412" s="132"/>
      <c r="J412" s="97"/>
    </row>
    <row r="413" spans="1:10" ht="16.5" customHeight="1" thickBot="1">
      <c r="A413" s="95"/>
      <c r="B413" s="75" t="s">
        <v>105</v>
      </c>
      <c r="C413" s="14"/>
      <c r="D413" s="38"/>
      <c r="I413" s="132"/>
      <c r="J413" s="97"/>
    </row>
    <row r="414" spans="1:10" ht="16.5" customHeight="1" thickBot="1">
      <c r="A414" s="95"/>
      <c r="B414" s="75" t="s">
        <v>106</v>
      </c>
      <c r="C414" s="14"/>
      <c r="D414" s="38"/>
      <c r="I414" s="132"/>
      <c r="J414" s="97"/>
    </row>
    <row r="415" spans="1:10" ht="16.5" customHeight="1" thickBot="1">
      <c r="A415" s="95"/>
      <c r="B415" s="75" t="s">
        <v>107</v>
      </c>
      <c r="C415" s="14"/>
      <c r="D415" s="38"/>
      <c r="I415" s="132"/>
      <c r="J415" s="97"/>
    </row>
    <row r="416" spans="1:10" ht="16.5" customHeight="1" thickBot="1">
      <c r="A416" s="95"/>
      <c r="B416" s="75" t="s">
        <v>108</v>
      </c>
      <c r="C416" s="14"/>
      <c r="D416" s="38"/>
      <c r="I416" s="132"/>
      <c r="J416" s="97"/>
    </row>
    <row r="417" spans="1:10" ht="16.5" customHeight="1" thickBot="1">
      <c r="A417" s="95"/>
      <c r="B417" s="75" t="s">
        <v>109</v>
      </c>
      <c r="C417" s="14"/>
      <c r="D417" s="38"/>
      <c r="I417" s="132"/>
      <c r="J417" s="97"/>
    </row>
    <row r="418" spans="1:10" ht="16.5" customHeight="1" thickBot="1">
      <c r="A418" s="95"/>
      <c r="B418" s="75" t="s">
        <v>110</v>
      </c>
      <c r="C418" s="14"/>
      <c r="D418" s="38"/>
      <c r="I418" s="132"/>
      <c r="J418" s="97"/>
    </row>
    <row r="419" spans="1:10" ht="16.5" customHeight="1" thickBot="1">
      <c r="A419" s="95"/>
      <c r="B419" s="75" t="s">
        <v>111</v>
      </c>
      <c r="C419" s="14"/>
      <c r="D419" s="38"/>
      <c r="I419" s="105"/>
      <c r="J419" s="97"/>
    </row>
    <row r="420" spans="1:10" ht="17.25" customHeight="1" thickBot="1" thickTop="1">
      <c r="A420" s="95"/>
      <c r="B420" s="102"/>
      <c r="C420" s="67" t="s">
        <v>147</v>
      </c>
      <c r="D420" s="41">
        <f>D397-D398+D399</f>
        <v>0</v>
      </c>
      <c r="I420" s="105"/>
      <c r="J420" s="97"/>
    </row>
    <row r="421" spans="1:10" ht="16.5" customHeight="1" thickBot="1" thickTop="1">
      <c r="A421" s="95"/>
      <c r="B421" s="102"/>
      <c r="C421" s="67"/>
      <c r="D421" s="8"/>
      <c r="I421" s="105"/>
      <c r="J421" s="97"/>
    </row>
    <row r="422" spans="1:10" ht="16.5" customHeight="1" thickTop="1">
      <c r="A422" s="95"/>
      <c r="B422" s="99"/>
      <c r="C422" s="157"/>
      <c r="D422" s="99"/>
      <c r="E422" s="99"/>
      <c r="F422" s="99"/>
      <c r="G422" s="157" t="s">
        <v>143</v>
      </c>
      <c r="H422" s="99"/>
      <c r="I422" s="99"/>
      <c r="J422" s="97"/>
    </row>
    <row r="423" spans="1:10" ht="16.5" customHeight="1" thickBot="1">
      <c r="A423" s="95"/>
      <c r="B423" s="137"/>
      <c r="C423" s="136"/>
      <c r="D423" s="137"/>
      <c r="E423" s="137"/>
      <c r="F423" s="137"/>
      <c r="G423" s="136"/>
      <c r="H423" s="137"/>
      <c r="I423" s="137"/>
      <c r="J423" s="97"/>
    </row>
    <row r="424" spans="1:10" ht="17.25" customHeight="1" thickBot="1" thickTop="1">
      <c r="A424" s="95"/>
      <c r="B424" s="98"/>
      <c r="C424" s="99"/>
      <c r="D424" s="99"/>
      <c r="E424" s="100" t="s">
        <v>56</v>
      </c>
      <c r="F424" s="99"/>
      <c r="G424" s="99"/>
      <c r="H424" s="99"/>
      <c r="I424" s="101"/>
      <c r="J424" s="97"/>
    </row>
    <row r="425" spans="1:10" ht="33" customHeight="1" thickBot="1" thickTop="1">
      <c r="A425" s="95"/>
      <c r="B425" s="102"/>
      <c r="C425" s="103" t="s">
        <v>125</v>
      </c>
      <c r="D425" s="104" t="s">
        <v>126</v>
      </c>
      <c r="I425" s="105"/>
      <c r="J425" s="97"/>
    </row>
    <row r="426" spans="1:10" ht="17.25" customHeight="1" thickBot="1" thickTop="1">
      <c r="A426" s="95"/>
      <c r="B426" s="102"/>
      <c r="C426" s="64" t="s">
        <v>127</v>
      </c>
      <c r="D426" s="38"/>
      <c r="I426" s="105"/>
      <c r="J426" s="97"/>
    </row>
    <row r="427" spans="1:10" ht="16.5" customHeight="1" thickBot="1">
      <c r="A427" s="95"/>
      <c r="B427" s="102"/>
      <c r="C427" s="64" t="s">
        <v>128</v>
      </c>
      <c r="D427" s="284"/>
      <c r="I427" s="105"/>
      <c r="J427" s="97"/>
    </row>
    <row r="428" spans="1:10" ht="32.25" customHeight="1" thickTop="1">
      <c r="A428" s="95"/>
      <c r="B428" s="102"/>
      <c r="C428" s="106"/>
      <c r="D428" s="299" t="s">
        <v>277</v>
      </c>
      <c r="E428" s="141"/>
      <c r="F428" s="98"/>
      <c r="G428" s="66" t="s">
        <v>129</v>
      </c>
      <c r="H428" s="142"/>
      <c r="I428" s="105"/>
      <c r="J428" s="97"/>
    </row>
    <row r="429" spans="1:10" ht="32.25" customHeight="1" thickBot="1">
      <c r="A429" s="95"/>
      <c r="B429" s="102"/>
      <c r="C429" s="64" t="s">
        <v>130</v>
      </c>
      <c r="D429" s="300"/>
      <c r="E429" s="143" t="s">
        <v>131</v>
      </c>
      <c r="F429" s="144" t="str">
        <f>Year</f>
        <v>2002</v>
      </c>
      <c r="G429" s="145">
        <f>Year-1</f>
        <v>2001</v>
      </c>
      <c r="H429" s="114" t="str">
        <f>Year-2&amp;" and Prior"</f>
        <v>2000 and Prior</v>
      </c>
      <c r="I429" s="105"/>
      <c r="J429" s="97"/>
    </row>
    <row r="430" spans="1:10" ht="17.25" customHeight="1" thickBot="1" thickTop="1">
      <c r="A430" s="95"/>
      <c r="B430" s="102"/>
      <c r="C430" s="135">
        <f aca="true" t="shared" si="17" ref="C430:C440">DATE(YEAR(C431),MONTH(C431)-1,1)</f>
        <v>37257</v>
      </c>
      <c r="D430" s="41">
        <f>D426-SUM(G430:H430)</f>
        <v>0</v>
      </c>
      <c r="E430" s="41">
        <f aca="true" t="shared" si="18" ref="E430:E442">SUM(F430:H430)</f>
        <v>0</v>
      </c>
      <c r="F430" s="284"/>
      <c r="G430" s="284"/>
      <c r="H430" s="284"/>
      <c r="I430" s="105"/>
      <c r="J430" s="97"/>
    </row>
    <row r="431" spans="1:10" ht="17.25" customHeight="1" thickBot="1" thickTop="1">
      <c r="A431" s="95"/>
      <c r="B431" s="102"/>
      <c r="C431" s="135">
        <f t="shared" si="17"/>
        <v>37288</v>
      </c>
      <c r="D431" s="41">
        <f aca="true" t="shared" si="19" ref="D431:D441">D430-SUM(G431:H431)</f>
        <v>0</v>
      </c>
      <c r="E431" s="41">
        <f t="shared" si="18"/>
        <v>0</v>
      </c>
      <c r="F431" s="284"/>
      <c r="G431" s="284"/>
      <c r="H431" s="284"/>
      <c r="I431" s="105"/>
      <c r="J431" s="97"/>
    </row>
    <row r="432" spans="1:10" ht="17.25" customHeight="1" thickBot="1" thickTop="1">
      <c r="A432" s="95"/>
      <c r="B432" s="102"/>
      <c r="C432" s="135">
        <f t="shared" si="17"/>
        <v>37316</v>
      </c>
      <c r="D432" s="41">
        <f t="shared" si="19"/>
        <v>0</v>
      </c>
      <c r="E432" s="41">
        <f t="shared" si="18"/>
        <v>0</v>
      </c>
      <c r="F432" s="284"/>
      <c r="G432" s="284"/>
      <c r="H432" s="284"/>
      <c r="I432" s="105"/>
      <c r="J432" s="97"/>
    </row>
    <row r="433" spans="1:10" ht="17.25" customHeight="1" thickBot="1" thickTop="1">
      <c r="A433" s="95"/>
      <c r="B433" s="102"/>
      <c r="C433" s="135">
        <f t="shared" si="17"/>
        <v>37347</v>
      </c>
      <c r="D433" s="41">
        <f t="shared" si="19"/>
        <v>0</v>
      </c>
      <c r="E433" s="41">
        <f t="shared" si="18"/>
        <v>0</v>
      </c>
      <c r="F433" s="284"/>
      <c r="G433" s="284"/>
      <c r="H433" s="284"/>
      <c r="I433" s="105"/>
      <c r="J433" s="97"/>
    </row>
    <row r="434" spans="1:10" ht="17.25" customHeight="1" thickBot="1" thickTop="1">
      <c r="A434" s="95"/>
      <c r="B434" s="102"/>
      <c r="C434" s="135">
        <f t="shared" si="17"/>
        <v>37377</v>
      </c>
      <c r="D434" s="41">
        <f t="shared" si="19"/>
        <v>0</v>
      </c>
      <c r="E434" s="41">
        <f t="shared" si="18"/>
        <v>0</v>
      </c>
      <c r="F434" s="284"/>
      <c r="G434" s="284"/>
      <c r="H434" s="284"/>
      <c r="I434" s="105"/>
      <c r="J434" s="97"/>
    </row>
    <row r="435" spans="1:10" ht="17.25" customHeight="1" thickBot="1" thickTop="1">
      <c r="A435" s="95"/>
      <c r="B435" s="102"/>
      <c r="C435" s="135">
        <f t="shared" si="17"/>
        <v>37408</v>
      </c>
      <c r="D435" s="41">
        <f t="shared" si="19"/>
        <v>0</v>
      </c>
      <c r="E435" s="41">
        <f t="shared" si="18"/>
        <v>0</v>
      </c>
      <c r="F435" s="284"/>
      <c r="G435" s="284"/>
      <c r="H435" s="284"/>
      <c r="I435" s="105"/>
      <c r="J435" s="97"/>
    </row>
    <row r="436" spans="1:10" ht="17.25" customHeight="1" thickBot="1" thickTop="1">
      <c r="A436" s="95"/>
      <c r="B436" s="102"/>
      <c r="C436" s="135">
        <f t="shared" si="17"/>
        <v>37438</v>
      </c>
      <c r="D436" s="41">
        <f t="shared" si="19"/>
        <v>0</v>
      </c>
      <c r="E436" s="41">
        <f t="shared" si="18"/>
        <v>0</v>
      </c>
      <c r="F436" s="284"/>
      <c r="G436" s="284"/>
      <c r="H436" s="284"/>
      <c r="I436" s="105"/>
      <c r="J436" s="97"/>
    </row>
    <row r="437" spans="1:10" ht="17.25" customHeight="1" thickBot="1" thickTop="1">
      <c r="A437" s="95"/>
      <c r="B437" s="102"/>
      <c r="C437" s="135">
        <f t="shared" si="17"/>
        <v>37469</v>
      </c>
      <c r="D437" s="41">
        <f t="shared" si="19"/>
        <v>0</v>
      </c>
      <c r="E437" s="41">
        <f t="shared" si="18"/>
        <v>0</v>
      </c>
      <c r="F437" s="284"/>
      <c r="G437" s="284"/>
      <c r="H437" s="284"/>
      <c r="I437" s="105"/>
      <c r="J437" s="97"/>
    </row>
    <row r="438" spans="1:10" ht="17.25" customHeight="1" thickBot="1" thickTop="1">
      <c r="A438" s="95"/>
      <c r="B438" s="102"/>
      <c r="C438" s="135">
        <f t="shared" si="17"/>
        <v>37500</v>
      </c>
      <c r="D438" s="41">
        <f t="shared" si="19"/>
        <v>0</v>
      </c>
      <c r="E438" s="41">
        <f t="shared" si="18"/>
        <v>0</v>
      </c>
      <c r="F438" s="284"/>
      <c r="G438" s="284"/>
      <c r="H438" s="284"/>
      <c r="I438" s="105"/>
      <c r="J438" s="97"/>
    </row>
    <row r="439" spans="1:10" ht="17.25" customHeight="1" thickBot="1" thickTop="1">
      <c r="A439" s="95"/>
      <c r="B439" s="102"/>
      <c r="C439" s="135">
        <f t="shared" si="17"/>
        <v>37530</v>
      </c>
      <c r="D439" s="41">
        <f t="shared" si="19"/>
        <v>0</v>
      </c>
      <c r="E439" s="41">
        <f t="shared" si="18"/>
        <v>0</v>
      </c>
      <c r="F439" s="284"/>
      <c r="G439" s="284"/>
      <c r="H439" s="284"/>
      <c r="I439" s="105"/>
      <c r="J439" s="97"/>
    </row>
    <row r="440" spans="1:10" ht="17.25" customHeight="1" thickBot="1" thickTop="1">
      <c r="A440" s="95"/>
      <c r="B440" s="102"/>
      <c r="C440" s="135">
        <f t="shared" si="17"/>
        <v>37561</v>
      </c>
      <c r="D440" s="41">
        <f t="shared" si="19"/>
        <v>0</v>
      </c>
      <c r="E440" s="41">
        <f t="shared" si="18"/>
        <v>0</v>
      </c>
      <c r="F440" s="284"/>
      <c r="G440" s="284"/>
      <c r="H440" s="284"/>
      <c r="I440" s="105"/>
      <c r="J440" s="97"/>
    </row>
    <row r="441" spans="1:10" ht="17.25" customHeight="1" thickBot="1" thickTop="1">
      <c r="A441" s="95"/>
      <c r="B441" s="102"/>
      <c r="C441" s="135">
        <f>DATE(YEAR(YearEnd),MONTH(YearEnd),1)</f>
        <v>37591</v>
      </c>
      <c r="D441" s="41">
        <f t="shared" si="19"/>
        <v>0</v>
      </c>
      <c r="E441" s="41">
        <f t="shared" si="18"/>
        <v>0</v>
      </c>
      <c r="F441" s="284"/>
      <c r="G441" s="284"/>
      <c r="H441" s="284"/>
      <c r="I441" s="105"/>
      <c r="J441" s="97"/>
    </row>
    <row r="442" spans="1:10" ht="17.25" customHeight="1" thickBot="1" thickTop="1">
      <c r="A442" s="95"/>
      <c r="B442" s="102"/>
      <c r="C442" s="68" t="s">
        <v>132</v>
      </c>
      <c r="E442" s="41">
        <f t="shared" si="18"/>
        <v>0</v>
      </c>
      <c r="F442" s="41">
        <f>SUM(F430:F441)</f>
        <v>0</v>
      </c>
      <c r="G442" s="41">
        <f>SUM(G430:G441)</f>
        <v>0</v>
      </c>
      <c r="H442" s="41">
        <f>SUM(H430:H441)</f>
        <v>0</v>
      </c>
      <c r="I442" s="105"/>
      <c r="J442" s="97"/>
    </row>
    <row r="443" spans="1:10" ht="17.25" customHeight="1" thickBot="1" thickTop="1">
      <c r="A443" s="95"/>
      <c r="B443" s="102"/>
      <c r="C443" s="116"/>
      <c r="I443" s="105"/>
      <c r="J443" s="97"/>
    </row>
    <row r="444" spans="1:10" ht="17.25" customHeight="1" thickBot="1" thickTop="1">
      <c r="A444" s="95"/>
      <c r="B444" s="102"/>
      <c r="C444" s="116"/>
      <c r="D444" s="146"/>
      <c r="E444" s="98"/>
      <c r="F444" s="147" t="s">
        <v>133</v>
      </c>
      <c r="G444" s="142"/>
      <c r="I444" s="105"/>
      <c r="J444" s="97"/>
    </row>
    <row r="445" spans="1:10" ht="15.75" customHeight="1">
      <c r="A445" s="95"/>
      <c r="B445" s="102"/>
      <c r="C445" s="116"/>
      <c r="D445" s="148"/>
      <c r="E445" s="149"/>
      <c r="F445" s="122" t="s">
        <v>129</v>
      </c>
      <c r="G445" s="150"/>
      <c r="I445" s="105"/>
      <c r="J445" s="97"/>
    </row>
    <row r="446" spans="1:10" ht="16.5" customHeight="1" thickBot="1">
      <c r="A446" s="95"/>
      <c r="B446" s="102"/>
      <c r="C446" s="123" t="s">
        <v>134</v>
      </c>
      <c r="D446" s="151" t="s">
        <v>34</v>
      </c>
      <c r="E446" s="144" t="str">
        <f>Year</f>
        <v>2002</v>
      </c>
      <c r="F446" s="145">
        <f>Year-1</f>
        <v>2001</v>
      </c>
      <c r="G446" s="114" t="str">
        <f>Year-2&amp;" and Prior"</f>
        <v>2000 and Prior</v>
      </c>
      <c r="I446" s="105"/>
      <c r="J446" s="97"/>
    </row>
    <row r="447" spans="1:10" ht="17.25" customHeight="1" thickBot="1" thickTop="1">
      <c r="A447" s="95"/>
      <c r="B447" s="102"/>
      <c r="C447" s="68" t="s">
        <v>135</v>
      </c>
      <c r="D447" s="125">
        <f aca="true" t="shared" si="20" ref="D447:D471">SUM(E447:G447)</f>
        <v>0</v>
      </c>
      <c r="E447" s="283"/>
      <c r="F447" s="283"/>
      <c r="G447" s="283"/>
      <c r="I447" s="105"/>
      <c r="J447" s="97"/>
    </row>
    <row r="448" spans="1:10" ht="17.25" customHeight="1" thickBot="1" thickTop="1">
      <c r="A448" s="95"/>
      <c r="B448" s="102"/>
      <c r="C448" s="68" t="s">
        <v>136</v>
      </c>
      <c r="D448" s="126">
        <f t="shared" si="20"/>
        <v>0</v>
      </c>
      <c r="E448" s="15"/>
      <c r="F448" s="15"/>
      <c r="G448" s="15"/>
      <c r="I448" s="105"/>
      <c r="J448" s="97"/>
    </row>
    <row r="449" spans="1:10" ht="17.25" customHeight="1" thickBot="1" thickTop="1">
      <c r="A449" s="95"/>
      <c r="B449" s="102"/>
      <c r="C449" s="68" t="s">
        <v>137</v>
      </c>
      <c r="D449" s="126">
        <f t="shared" si="20"/>
        <v>0</v>
      </c>
      <c r="E449" s="15"/>
      <c r="F449" s="15"/>
      <c r="G449" s="15"/>
      <c r="I449" s="105"/>
      <c r="J449" s="97"/>
    </row>
    <row r="450" spans="1:10" ht="17.25" customHeight="1" thickBot="1" thickTop="1">
      <c r="A450" s="95"/>
      <c r="B450" s="102"/>
      <c r="C450" s="152" t="s">
        <v>112</v>
      </c>
      <c r="D450" s="126">
        <f t="shared" si="20"/>
        <v>0</v>
      </c>
      <c r="E450" s="126">
        <f>SUM(E451:E470)</f>
        <v>0</v>
      </c>
      <c r="F450" s="126">
        <f>SUM(F451:F470)</f>
        <v>0</v>
      </c>
      <c r="G450" s="126">
        <f>SUM(G451:G470)</f>
        <v>0</v>
      </c>
      <c r="I450" s="105"/>
      <c r="J450" s="97"/>
    </row>
    <row r="451" spans="1:10" ht="17.25" customHeight="1" thickBot="1" thickTop="1">
      <c r="A451" s="95"/>
      <c r="B451" s="75" t="s">
        <v>92</v>
      </c>
      <c r="C451" s="14"/>
      <c r="D451" s="126">
        <f t="shared" si="20"/>
        <v>0</v>
      </c>
      <c r="E451" s="15"/>
      <c r="F451" s="15"/>
      <c r="G451" s="15"/>
      <c r="I451" s="105"/>
      <c r="J451" s="97"/>
    </row>
    <row r="452" spans="1:10" ht="17.25" customHeight="1" thickBot="1" thickTop="1">
      <c r="A452" s="95"/>
      <c r="B452" s="75" t="s">
        <v>93</v>
      </c>
      <c r="C452" s="14"/>
      <c r="D452" s="126">
        <f t="shared" si="20"/>
        <v>0</v>
      </c>
      <c r="E452" s="15"/>
      <c r="F452" s="15"/>
      <c r="G452" s="15"/>
      <c r="I452" s="105"/>
      <c r="J452" s="97"/>
    </row>
    <row r="453" spans="1:10" ht="17.25" customHeight="1" thickBot="1" thickTop="1">
      <c r="A453" s="95"/>
      <c r="B453" s="75" t="s">
        <v>94</v>
      </c>
      <c r="C453" s="14"/>
      <c r="D453" s="126">
        <f t="shared" si="20"/>
        <v>0</v>
      </c>
      <c r="E453" s="15"/>
      <c r="F453" s="15"/>
      <c r="G453" s="15"/>
      <c r="I453" s="105"/>
      <c r="J453" s="97"/>
    </row>
    <row r="454" spans="1:10" ht="17.25" customHeight="1" thickBot="1" thickTop="1">
      <c r="A454" s="95"/>
      <c r="B454" s="75" t="s">
        <v>95</v>
      </c>
      <c r="C454" s="14"/>
      <c r="D454" s="126">
        <f t="shared" si="20"/>
        <v>0</v>
      </c>
      <c r="E454" s="15"/>
      <c r="F454" s="15"/>
      <c r="G454" s="15"/>
      <c r="I454" s="105"/>
      <c r="J454" s="97"/>
    </row>
    <row r="455" spans="1:10" ht="17.25" customHeight="1" thickBot="1" thickTop="1">
      <c r="A455" s="95"/>
      <c r="B455" s="75" t="s">
        <v>96</v>
      </c>
      <c r="C455" s="14"/>
      <c r="D455" s="126">
        <f t="shared" si="20"/>
        <v>0</v>
      </c>
      <c r="E455" s="15"/>
      <c r="F455" s="15"/>
      <c r="G455" s="15"/>
      <c r="I455" s="105"/>
      <c r="J455" s="97"/>
    </row>
    <row r="456" spans="1:10" ht="17.25" customHeight="1" thickBot="1" thickTop="1">
      <c r="A456" s="95"/>
      <c r="B456" s="75" t="s">
        <v>97</v>
      </c>
      <c r="C456" s="14"/>
      <c r="D456" s="126">
        <f t="shared" si="20"/>
        <v>0</v>
      </c>
      <c r="E456" s="15"/>
      <c r="F456" s="15"/>
      <c r="G456" s="15"/>
      <c r="I456" s="105"/>
      <c r="J456" s="97"/>
    </row>
    <row r="457" spans="1:10" ht="17.25" customHeight="1" thickBot="1" thickTop="1">
      <c r="A457" s="95"/>
      <c r="B457" s="75" t="s">
        <v>98</v>
      </c>
      <c r="C457" s="14"/>
      <c r="D457" s="126">
        <f t="shared" si="20"/>
        <v>0</v>
      </c>
      <c r="E457" s="15"/>
      <c r="F457" s="15"/>
      <c r="G457" s="15"/>
      <c r="I457" s="105"/>
      <c r="J457" s="97"/>
    </row>
    <row r="458" spans="1:10" ht="17.25" customHeight="1" thickBot="1" thickTop="1">
      <c r="A458" s="95"/>
      <c r="B458" s="75" t="s">
        <v>99</v>
      </c>
      <c r="C458" s="14"/>
      <c r="D458" s="126">
        <f t="shared" si="20"/>
        <v>0</v>
      </c>
      <c r="E458" s="15"/>
      <c r="F458" s="15"/>
      <c r="G458" s="15"/>
      <c r="I458" s="105"/>
      <c r="J458" s="97"/>
    </row>
    <row r="459" spans="1:10" ht="17.25" customHeight="1" thickBot="1" thickTop="1">
      <c r="A459" s="95"/>
      <c r="B459" s="75" t="s">
        <v>100</v>
      </c>
      <c r="C459" s="14"/>
      <c r="D459" s="126">
        <f t="shared" si="20"/>
        <v>0</v>
      </c>
      <c r="E459" s="15"/>
      <c r="F459" s="15"/>
      <c r="G459" s="15"/>
      <c r="I459" s="105"/>
      <c r="J459" s="97"/>
    </row>
    <row r="460" spans="1:10" ht="17.25" customHeight="1" thickBot="1" thickTop="1">
      <c r="A460" s="95"/>
      <c r="B460" s="75" t="s">
        <v>101</v>
      </c>
      <c r="C460" s="14"/>
      <c r="D460" s="126">
        <f t="shared" si="20"/>
        <v>0</v>
      </c>
      <c r="E460" s="15"/>
      <c r="F460" s="15"/>
      <c r="G460" s="15"/>
      <c r="I460" s="105"/>
      <c r="J460" s="97"/>
    </row>
    <row r="461" spans="1:10" ht="17.25" customHeight="1" thickBot="1" thickTop="1">
      <c r="A461" s="95"/>
      <c r="B461" s="75" t="s">
        <v>102</v>
      </c>
      <c r="C461" s="14"/>
      <c r="D461" s="126">
        <f t="shared" si="20"/>
        <v>0</v>
      </c>
      <c r="E461" s="15"/>
      <c r="F461" s="15"/>
      <c r="G461" s="15"/>
      <c r="I461" s="105"/>
      <c r="J461" s="97"/>
    </row>
    <row r="462" spans="1:10" ht="17.25" customHeight="1" thickBot="1" thickTop="1">
      <c r="A462" s="95"/>
      <c r="B462" s="75" t="s">
        <v>103</v>
      </c>
      <c r="C462" s="14"/>
      <c r="D462" s="126">
        <f t="shared" si="20"/>
        <v>0</v>
      </c>
      <c r="E462" s="15"/>
      <c r="F462" s="15"/>
      <c r="G462" s="15"/>
      <c r="I462" s="105"/>
      <c r="J462" s="97"/>
    </row>
    <row r="463" spans="1:10" ht="17.25" customHeight="1" thickBot="1" thickTop="1">
      <c r="A463" s="95"/>
      <c r="B463" s="75" t="s">
        <v>104</v>
      </c>
      <c r="C463" s="14"/>
      <c r="D463" s="126">
        <f t="shared" si="20"/>
        <v>0</v>
      </c>
      <c r="E463" s="15"/>
      <c r="F463" s="15"/>
      <c r="G463" s="15"/>
      <c r="I463" s="105"/>
      <c r="J463" s="97"/>
    </row>
    <row r="464" spans="1:10" ht="17.25" customHeight="1" thickBot="1" thickTop="1">
      <c r="A464" s="95"/>
      <c r="B464" s="75" t="s">
        <v>105</v>
      </c>
      <c r="C464" s="14"/>
      <c r="D464" s="126">
        <f t="shared" si="20"/>
        <v>0</v>
      </c>
      <c r="E464" s="15"/>
      <c r="F464" s="15"/>
      <c r="G464" s="15"/>
      <c r="I464" s="105"/>
      <c r="J464" s="97"/>
    </row>
    <row r="465" spans="1:10" ht="17.25" customHeight="1" thickBot="1" thickTop="1">
      <c r="A465" s="95"/>
      <c r="B465" s="75" t="s">
        <v>106</v>
      </c>
      <c r="C465" s="14"/>
      <c r="D465" s="126">
        <f t="shared" si="20"/>
        <v>0</v>
      </c>
      <c r="E465" s="15"/>
      <c r="F465" s="15"/>
      <c r="G465" s="15"/>
      <c r="I465" s="105"/>
      <c r="J465" s="97"/>
    </row>
    <row r="466" spans="1:10" ht="17.25" customHeight="1" thickBot="1" thickTop="1">
      <c r="A466" s="95"/>
      <c r="B466" s="75" t="s">
        <v>107</v>
      </c>
      <c r="C466" s="14"/>
      <c r="D466" s="126">
        <f t="shared" si="20"/>
        <v>0</v>
      </c>
      <c r="E466" s="15"/>
      <c r="F466" s="15"/>
      <c r="G466" s="15"/>
      <c r="I466" s="105"/>
      <c r="J466" s="97"/>
    </row>
    <row r="467" spans="1:10" ht="17.25" customHeight="1" thickBot="1" thickTop="1">
      <c r="A467" s="95"/>
      <c r="B467" s="75" t="s">
        <v>108</v>
      </c>
      <c r="C467" s="14"/>
      <c r="D467" s="126">
        <f t="shared" si="20"/>
        <v>0</v>
      </c>
      <c r="E467" s="15"/>
      <c r="F467" s="15"/>
      <c r="G467" s="15"/>
      <c r="I467" s="105"/>
      <c r="J467" s="97"/>
    </row>
    <row r="468" spans="1:10" ht="17.25" customHeight="1" thickBot="1" thickTop="1">
      <c r="A468" s="95"/>
      <c r="B468" s="75" t="s">
        <v>109</v>
      </c>
      <c r="C468" s="14"/>
      <c r="D468" s="126">
        <f t="shared" si="20"/>
        <v>0</v>
      </c>
      <c r="E468" s="15"/>
      <c r="F468" s="15"/>
      <c r="G468" s="15"/>
      <c r="I468" s="105"/>
      <c r="J468" s="97"/>
    </row>
    <row r="469" spans="1:10" ht="17.25" customHeight="1" thickBot="1" thickTop="1">
      <c r="A469" s="95"/>
      <c r="B469" s="75" t="s">
        <v>110</v>
      </c>
      <c r="C469" s="14"/>
      <c r="D469" s="126">
        <f t="shared" si="20"/>
        <v>0</v>
      </c>
      <c r="E469" s="15"/>
      <c r="F469" s="15"/>
      <c r="G469" s="15"/>
      <c r="I469" s="105"/>
      <c r="J469" s="97"/>
    </row>
    <row r="470" spans="1:10" ht="17.25" customHeight="1" thickBot="1" thickTop="1">
      <c r="A470" s="95"/>
      <c r="B470" s="75" t="s">
        <v>111</v>
      </c>
      <c r="C470" s="14"/>
      <c r="D470" s="126">
        <f t="shared" si="20"/>
        <v>0</v>
      </c>
      <c r="E470" s="15"/>
      <c r="F470" s="15"/>
      <c r="G470" s="15"/>
      <c r="I470" s="105"/>
      <c r="J470" s="97"/>
    </row>
    <row r="471" spans="1:10" ht="17.25" customHeight="1" thickBot="1" thickTop="1">
      <c r="A471" s="95"/>
      <c r="B471" s="127"/>
      <c r="C471" s="68" t="s">
        <v>132</v>
      </c>
      <c r="D471" s="126">
        <f t="shared" si="20"/>
        <v>0</v>
      </c>
      <c r="E471" s="126">
        <f>SUM(E447:E450)</f>
        <v>0</v>
      </c>
      <c r="F471" s="126">
        <f>SUM(F447:F450)</f>
        <v>0</v>
      </c>
      <c r="G471" s="126">
        <f>SUM(G447:G450)</f>
        <v>0</v>
      </c>
      <c r="I471" s="105"/>
      <c r="J471" s="97"/>
    </row>
    <row r="472" spans="1:10" ht="14.25" customHeight="1" thickBot="1" thickTop="1">
      <c r="A472" s="95"/>
      <c r="B472" s="102"/>
      <c r="I472" s="105"/>
      <c r="J472" s="97"/>
    </row>
    <row r="473" spans="1:10" ht="34.5" customHeight="1" thickBot="1" thickTop="1">
      <c r="A473" s="95"/>
      <c r="B473" s="156" t="s">
        <v>56</v>
      </c>
      <c r="C473" s="128" t="s">
        <v>138</v>
      </c>
      <c r="D473" s="104" t="s">
        <v>131</v>
      </c>
      <c r="H473" s="106"/>
      <c r="I473" s="105"/>
      <c r="J473" s="97"/>
    </row>
    <row r="474" spans="1:10" ht="17.25" customHeight="1" thickBot="1" thickTop="1">
      <c r="A474" s="95"/>
      <c r="B474" s="102"/>
      <c r="C474" s="68" t="s">
        <v>135</v>
      </c>
      <c r="D474" s="284"/>
      <c r="I474" s="105"/>
      <c r="J474" s="97"/>
    </row>
    <row r="475" spans="1:10" ht="16.5" customHeight="1" thickBot="1">
      <c r="A475" s="95"/>
      <c r="B475" s="102"/>
      <c r="C475" s="68" t="s">
        <v>136</v>
      </c>
      <c r="D475" s="38"/>
      <c r="I475" s="105"/>
      <c r="J475" s="97"/>
    </row>
    <row r="476" spans="1:10" ht="16.5" customHeight="1" thickBot="1">
      <c r="A476" s="95"/>
      <c r="B476" s="102"/>
      <c r="C476" s="68" t="s">
        <v>137</v>
      </c>
      <c r="D476" s="38"/>
      <c r="I476" s="105"/>
      <c r="J476" s="97"/>
    </row>
    <row r="477" spans="1:10" ht="17.25" customHeight="1" thickBot="1" thickTop="1">
      <c r="A477" s="95"/>
      <c r="B477" s="102"/>
      <c r="C477" s="152" t="s">
        <v>112</v>
      </c>
      <c r="D477" s="41">
        <f>SUM(D478:D497)</f>
        <v>0</v>
      </c>
      <c r="I477" s="105"/>
      <c r="J477" s="97"/>
    </row>
    <row r="478" spans="1:10" ht="17.25" customHeight="1" thickBot="1" thickTop="1">
      <c r="A478" s="95"/>
      <c r="B478" s="75" t="s">
        <v>92</v>
      </c>
      <c r="C478" s="14"/>
      <c r="D478" s="38"/>
      <c r="I478" s="105"/>
      <c r="J478" s="97"/>
    </row>
    <row r="479" spans="1:10" ht="16.5" customHeight="1" thickBot="1">
      <c r="A479" s="95"/>
      <c r="B479" s="75" t="s">
        <v>93</v>
      </c>
      <c r="C479" s="14"/>
      <c r="D479" s="38"/>
      <c r="I479" s="105"/>
      <c r="J479" s="97"/>
    </row>
    <row r="480" spans="1:10" ht="16.5" customHeight="1" thickBot="1">
      <c r="A480" s="95"/>
      <c r="B480" s="75" t="s">
        <v>94</v>
      </c>
      <c r="C480" s="14"/>
      <c r="D480" s="38"/>
      <c r="I480" s="105"/>
      <c r="J480" s="97"/>
    </row>
    <row r="481" spans="1:10" ht="16.5" customHeight="1" thickBot="1">
      <c r="A481" s="95"/>
      <c r="B481" s="75" t="s">
        <v>95</v>
      </c>
      <c r="C481" s="14"/>
      <c r="D481" s="38"/>
      <c r="I481" s="105"/>
      <c r="J481" s="97"/>
    </row>
    <row r="482" spans="1:10" ht="16.5" customHeight="1" thickBot="1">
      <c r="A482" s="95"/>
      <c r="B482" s="75" t="s">
        <v>96</v>
      </c>
      <c r="C482" s="14"/>
      <c r="D482" s="38"/>
      <c r="I482" s="105"/>
      <c r="J482" s="97"/>
    </row>
    <row r="483" spans="1:10" ht="16.5" customHeight="1" thickBot="1">
      <c r="A483" s="95"/>
      <c r="B483" s="75" t="s">
        <v>97</v>
      </c>
      <c r="C483" s="14"/>
      <c r="D483" s="38"/>
      <c r="I483" s="105"/>
      <c r="J483" s="97"/>
    </row>
    <row r="484" spans="1:10" ht="16.5" customHeight="1" thickBot="1">
      <c r="A484" s="95"/>
      <c r="B484" s="75" t="s">
        <v>98</v>
      </c>
      <c r="C484" s="14"/>
      <c r="D484" s="38"/>
      <c r="I484" s="105"/>
      <c r="J484" s="97"/>
    </row>
    <row r="485" spans="1:10" ht="16.5" customHeight="1" thickBot="1">
      <c r="A485" s="95"/>
      <c r="B485" s="75" t="s">
        <v>99</v>
      </c>
      <c r="C485" s="14"/>
      <c r="D485" s="38"/>
      <c r="I485" s="105"/>
      <c r="J485" s="97"/>
    </row>
    <row r="486" spans="1:10" ht="16.5" customHeight="1" thickBot="1">
      <c r="A486" s="95"/>
      <c r="B486" s="75" t="s">
        <v>100</v>
      </c>
      <c r="C486" s="14"/>
      <c r="D486" s="38"/>
      <c r="I486" s="105"/>
      <c r="J486" s="97"/>
    </row>
    <row r="487" spans="1:10" ht="16.5" customHeight="1" thickBot="1">
      <c r="A487" s="95"/>
      <c r="B487" s="75" t="s">
        <v>101</v>
      </c>
      <c r="C487" s="14"/>
      <c r="D487" s="38"/>
      <c r="I487" s="105"/>
      <c r="J487" s="97"/>
    </row>
    <row r="488" spans="1:10" ht="16.5" customHeight="1" thickBot="1">
      <c r="A488" s="95"/>
      <c r="B488" s="75" t="s">
        <v>102</v>
      </c>
      <c r="C488" s="14"/>
      <c r="D488" s="38"/>
      <c r="I488" s="105"/>
      <c r="J488" s="97"/>
    </row>
    <row r="489" spans="1:10" ht="16.5" customHeight="1" thickBot="1">
      <c r="A489" s="95"/>
      <c r="B489" s="75" t="s">
        <v>103</v>
      </c>
      <c r="C489" s="14"/>
      <c r="D489" s="38"/>
      <c r="I489" s="105"/>
      <c r="J489" s="97"/>
    </row>
    <row r="490" spans="1:10" ht="16.5" customHeight="1" thickBot="1">
      <c r="A490" s="95"/>
      <c r="B490" s="75" t="s">
        <v>104</v>
      </c>
      <c r="C490" s="14"/>
      <c r="D490" s="38"/>
      <c r="I490" s="105"/>
      <c r="J490" s="97"/>
    </row>
    <row r="491" spans="1:10" ht="16.5" customHeight="1" thickBot="1">
      <c r="A491" s="95"/>
      <c r="B491" s="75" t="s">
        <v>105</v>
      </c>
      <c r="C491" s="14"/>
      <c r="D491" s="38"/>
      <c r="I491" s="105"/>
      <c r="J491" s="97"/>
    </row>
    <row r="492" spans="1:10" ht="16.5" customHeight="1" thickBot="1">
      <c r="A492" s="95"/>
      <c r="B492" s="75" t="s">
        <v>106</v>
      </c>
      <c r="C492" s="14"/>
      <c r="D492" s="38"/>
      <c r="I492" s="105"/>
      <c r="J492" s="97"/>
    </row>
    <row r="493" spans="1:10" ht="16.5" customHeight="1" thickBot="1">
      <c r="A493" s="95"/>
      <c r="B493" s="75" t="s">
        <v>107</v>
      </c>
      <c r="C493" s="14"/>
      <c r="D493" s="38"/>
      <c r="I493" s="105"/>
      <c r="J493" s="97"/>
    </row>
    <row r="494" spans="1:10" ht="16.5" customHeight="1" thickBot="1">
      <c r="A494" s="95"/>
      <c r="B494" s="75" t="s">
        <v>108</v>
      </c>
      <c r="C494" s="14"/>
      <c r="D494" s="38"/>
      <c r="I494" s="105"/>
      <c r="J494" s="97"/>
    </row>
    <row r="495" spans="1:10" ht="16.5" customHeight="1" thickBot="1">
      <c r="A495" s="95"/>
      <c r="B495" s="75" t="s">
        <v>109</v>
      </c>
      <c r="C495" s="14"/>
      <c r="D495" s="38"/>
      <c r="I495" s="105"/>
      <c r="J495" s="97"/>
    </row>
    <row r="496" spans="1:10" ht="16.5" customHeight="1" thickBot="1">
      <c r="A496" s="95"/>
      <c r="B496" s="75" t="s">
        <v>110</v>
      </c>
      <c r="C496" s="14"/>
      <c r="D496" s="38"/>
      <c r="I496" s="105"/>
      <c r="J496" s="97"/>
    </row>
    <row r="497" spans="1:10" ht="16.5" customHeight="1" thickBot="1">
      <c r="A497" s="95"/>
      <c r="B497" s="75" t="s">
        <v>111</v>
      </c>
      <c r="C497" s="14"/>
      <c r="D497" s="38"/>
      <c r="I497" s="105"/>
      <c r="J497" s="97"/>
    </row>
    <row r="498" spans="1:10" ht="17.25" customHeight="1" thickBot="1" thickTop="1">
      <c r="A498" s="95"/>
      <c r="B498" s="127"/>
      <c r="C498" s="68" t="s">
        <v>132</v>
      </c>
      <c r="D498" s="41">
        <f>SUM(D474:D477)</f>
        <v>0</v>
      </c>
      <c r="I498" s="105"/>
      <c r="J498" s="97"/>
    </row>
    <row r="499" spans="1:10" ht="16.5" customHeight="1" thickTop="1">
      <c r="A499" s="95"/>
      <c r="B499" s="127"/>
      <c r="C499" s="116"/>
      <c r="D499" s="8"/>
      <c r="E499" s="8"/>
      <c r="F499" s="8"/>
      <c r="G499" s="8"/>
      <c r="I499" s="105"/>
      <c r="J499" s="97"/>
    </row>
    <row r="500" spans="1:10" ht="16.5" customHeight="1" thickBot="1">
      <c r="A500" s="95"/>
      <c r="B500" s="102"/>
      <c r="C500" s="130" t="s">
        <v>139</v>
      </c>
      <c r="I500" s="105"/>
      <c r="J500" s="97"/>
    </row>
    <row r="501" spans="1:10" ht="17.25" customHeight="1" thickBot="1" thickTop="1">
      <c r="A501" s="95"/>
      <c r="B501" s="102"/>
      <c r="C501" s="68" t="s">
        <v>145</v>
      </c>
      <c r="D501" s="41">
        <f>E442</f>
        <v>0</v>
      </c>
      <c r="G501" s="116"/>
      <c r="I501" s="132"/>
      <c r="J501" s="97"/>
    </row>
    <row r="502" spans="1:10" ht="17.25" customHeight="1" thickBot="1" thickTop="1">
      <c r="A502" s="95"/>
      <c r="B502" s="102"/>
      <c r="C502" s="68" t="s">
        <v>146</v>
      </c>
      <c r="D502" s="38"/>
      <c r="I502" s="132"/>
      <c r="J502" s="97"/>
    </row>
    <row r="503" spans="1:10" ht="17.25" customHeight="1" thickBot="1" thickTop="1">
      <c r="A503" s="95"/>
      <c r="B503" s="102"/>
      <c r="C503" s="152" t="s">
        <v>112</v>
      </c>
      <c r="D503" s="41">
        <f>SUM(D504:D523)</f>
        <v>0</v>
      </c>
      <c r="I503" s="132"/>
      <c r="J503" s="97"/>
    </row>
    <row r="504" spans="1:10" ht="17.25" customHeight="1" thickBot="1" thickTop="1">
      <c r="A504" s="95"/>
      <c r="B504" s="75" t="s">
        <v>92</v>
      </c>
      <c r="C504" s="14"/>
      <c r="D504" s="38"/>
      <c r="I504" s="132"/>
      <c r="J504" s="97"/>
    </row>
    <row r="505" spans="1:10" ht="16.5" customHeight="1" thickBot="1">
      <c r="A505" s="95"/>
      <c r="B505" s="75" t="s">
        <v>93</v>
      </c>
      <c r="C505" s="14"/>
      <c r="D505" s="38"/>
      <c r="I505" s="132"/>
      <c r="J505" s="97"/>
    </row>
    <row r="506" spans="1:10" ht="16.5" customHeight="1" thickBot="1">
      <c r="A506" s="95"/>
      <c r="B506" s="75" t="s">
        <v>94</v>
      </c>
      <c r="C506" s="14"/>
      <c r="D506" s="38"/>
      <c r="I506" s="132"/>
      <c r="J506" s="97"/>
    </row>
    <row r="507" spans="1:10" ht="16.5" customHeight="1" thickBot="1">
      <c r="A507" s="95"/>
      <c r="B507" s="75" t="s">
        <v>95</v>
      </c>
      <c r="C507" s="14"/>
      <c r="D507" s="38"/>
      <c r="I507" s="132"/>
      <c r="J507" s="97"/>
    </row>
    <row r="508" spans="1:10" ht="16.5" customHeight="1" thickBot="1">
      <c r="A508" s="95"/>
      <c r="B508" s="75" t="s">
        <v>96</v>
      </c>
      <c r="C508" s="14"/>
      <c r="D508" s="38"/>
      <c r="I508" s="132"/>
      <c r="J508" s="97"/>
    </row>
    <row r="509" spans="1:10" ht="16.5" customHeight="1" thickBot="1">
      <c r="A509" s="95"/>
      <c r="B509" s="75" t="s">
        <v>97</v>
      </c>
      <c r="C509" s="14"/>
      <c r="D509" s="38"/>
      <c r="I509" s="132"/>
      <c r="J509" s="97"/>
    </row>
    <row r="510" spans="1:10" ht="16.5" customHeight="1" thickBot="1">
      <c r="A510" s="95"/>
      <c r="B510" s="75" t="s">
        <v>98</v>
      </c>
      <c r="C510" s="14"/>
      <c r="D510" s="38"/>
      <c r="I510" s="132"/>
      <c r="J510" s="97"/>
    </row>
    <row r="511" spans="1:10" ht="16.5" customHeight="1" thickBot="1">
      <c r="A511" s="95"/>
      <c r="B511" s="75" t="s">
        <v>99</v>
      </c>
      <c r="C511" s="14"/>
      <c r="D511" s="38"/>
      <c r="I511" s="132"/>
      <c r="J511" s="97"/>
    </row>
    <row r="512" spans="1:10" ht="16.5" customHeight="1" thickBot="1">
      <c r="A512" s="95"/>
      <c r="B512" s="75" t="s">
        <v>100</v>
      </c>
      <c r="C512" s="14"/>
      <c r="D512" s="38"/>
      <c r="I512" s="132"/>
      <c r="J512" s="97"/>
    </row>
    <row r="513" spans="1:10" ht="16.5" customHeight="1" thickBot="1">
      <c r="A513" s="95"/>
      <c r="B513" s="75" t="s">
        <v>101</v>
      </c>
      <c r="C513" s="14"/>
      <c r="D513" s="38"/>
      <c r="I513" s="132"/>
      <c r="J513" s="97"/>
    </row>
    <row r="514" spans="1:10" ht="16.5" customHeight="1" thickBot="1">
      <c r="A514" s="95"/>
      <c r="B514" s="75" t="s">
        <v>102</v>
      </c>
      <c r="C514" s="14"/>
      <c r="D514" s="38"/>
      <c r="I514" s="132"/>
      <c r="J514" s="97"/>
    </row>
    <row r="515" spans="1:10" ht="16.5" customHeight="1" thickBot="1">
      <c r="A515" s="95"/>
      <c r="B515" s="75" t="s">
        <v>103</v>
      </c>
      <c r="C515" s="14"/>
      <c r="D515" s="38"/>
      <c r="I515" s="105"/>
      <c r="J515" s="97"/>
    </row>
    <row r="516" spans="1:10" ht="16.5" customHeight="1" thickBot="1">
      <c r="A516" s="95"/>
      <c r="B516" s="75" t="s">
        <v>104</v>
      </c>
      <c r="C516" s="14"/>
      <c r="D516" s="38"/>
      <c r="I516" s="132"/>
      <c r="J516" s="97"/>
    </row>
    <row r="517" spans="1:10" ht="16.5" customHeight="1" thickBot="1">
      <c r="A517" s="95"/>
      <c r="B517" s="75" t="s">
        <v>105</v>
      </c>
      <c r="C517" s="14"/>
      <c r="D517" s="38"/>
      <c r="I517" s="132"/>
      <c r="J517" s="97"/>
    </row>
    <row r="518" spans="1:10" ht="16.5" customHeight="1" thickBot="1">
      <c r="A518" s="95"/>
      <c r="B518" s="75" t="s">
        <v>106</v>
      </c>
      <c r="C518" s="14"/>
      <c r="D518" s="38"/>
      <c r="I518" s="132"/>
      <c r="J518" s="97"/>
    </row>
    <row r="519" spans="1:10" ht="16.5" customHeight="1" thickBot="1">
      <c r="A519" s="95"/>
      <c r="B519" s="75" t="s">
        <v>107</v>
      </c>
      <c r="C519" s="14"/>
      <c r="D519" s="38"/>
      <c r="I519" s="132"/>
      <c r="J519" s="97"/>
    </row>
    <row r="520" spans="1:10" ht="16.5" customHeight="1" thickBot="1">
      <c r="A520" s="95"/>
      <c r="B520" s="75" t="s">
        <v>108</v>
      </c>
      <c r="C520" s="14"/>
      <c r="D520" s="38"/>
      <c r="I520" s="132"/>
      <c r="J520" s="97"/>
    </row>
    <row r="521" spans="1:10" ht="16.5" customHeight="1" thickBot="1">
      <c r="A521" s="95"/>
      <c r="B521" s="75" t="s">
        <v>109</v>
      </c>
      <c r="C521" s="14"/>
      <c r="D521" s="38"/>
      <c r="I521" s="132"/>
      <c r="J521" s="97"/>
    </row>
    <row r="522" spans="1:10" ht="16.5" customHeight="1" thickBot="1">
      <c r="A522" s="95"/>
      <c r="B522" s="75" t="s">
        <v>110</v>
      </c>
      <c r="C522" s="14"/>
      <c r="D522" s="38"/>
      <c r="I522" s="132"/>
      <c r="J522" s="97"/>
    </row>
    <row r="523" spans="1:10" ht="16.5" customHeight="1" thickBot="1">
      <c r="A523" s="95"/>
      <c r="B523" s="75" t="s">
        <v>111</v>
      </c>
      <c r="C523" s="14"/>
      <c r="D523" s="38"/>
      <c r="I523" s="105"/>
      <c r="J523" s="97"/>
    </row>
    <row r="524" spans="1:10" ht="17.25" customHeight="1" thickBot="1" thickTop="1">
      <c r="A524" s="95"/>
      <c r="B524" s="102"/>
      <c r="C524" s="67" t="s">
        <v>147</v>
      </c>
      <c r="D524" s="41">
        <f>D501-D502+D503</f>
        <v>0</v>
      </c>
      <c r="I524" s="105"/>
      <c r="J524" s="97"/>
    </row>
    <row r="525" spans="1:10" ht="16.5" customHeight="1" thickBot="1" thickTop="1">
      <c r="A525" s="95"/>
      <c r="B525" s="102"/>
      <c r="C525" s="67"/>
      <c r="D525" s="8"/>
      <c r="I525" s="105"/>
      <c r="J525" s="97"/>
    </row>
    <row r="526" spans="1:10" ht="16.5" customHeight="1" thickTop="1">
      <c r="A526" s="95"/>
      <c r="B526" s="99"/>
      <c r="C526" s="157"/>
      <c r="D526" s="99"/>
      <c r="E526" s="99"/>
      <c r="F526" s="99"/>
      <c r="G526" s="157" t="s">
        <v>143</v>
      </c>
      <c r="H526" s="99"/>
      <c r="I526" s="99"/>
      <c r="J526" s="97"/>
    </row>
    <row r="527" spans="1:10" ht="13.5" customHeight="1" thickBot="1">
      <c r="A527" s="95"/>
      <c r="B527" s="91"/>
      <c r="I527" s="91"/>
      <c r="J527" s="97"/>
    </row>
    <row r="528" spans="1:10" ht="17.25" customHeight="1" thickBot="1" thickTop="1">
      <c r="A528" s="95"/>
      <c r="B528" s="91"/>
      <c r="C528" s="140" t="s">
        <v>41</v>
      </c>
      <c r="I528" s="91"/>
      <c r="J528" s="97"/>
    </row>
    <row r="529" spans="1:10" ht="16.5" customHeight="1" thickBot="1">
      <c r="A529" s="95"/>
      <c r="B529" s="64" t="s">
        <v>42</v>
      </c>
      <c r="C529" s="158"/>
      <c r="I529" s="91"/>
      <c r="J529" s="97"/>
    </row>
    <row r="530" spans="1:10" ht="16.5" customHeight="1" thickBot="1">
      <c r="A530" s="95"/>
      <c r="B530" s="64" t="s">
        <v>43</v>
      </c>
      <c r="C530" s="158"/>
      <c r="I530" s="91"/>
      <c r="J530" s="97"/>
    </row>
    <row r="531" spans="1:10" ht="16.5" customHeight="1" thickBot="1">
      <c r="A531" s="95"/>
      <c r="B531" s="64" t="s">
        <v>44</v>
      </c>
      <c r="C531" s="158"/>
      <c r="I531" s="91"/>
      <c r="J531" s="97"/>
    </row>
    <row r="532" spans="1:10" ht="16.5" customHeight="1" thickBot="1">
      <c r="A532" s="95"/>
      <c r="B532" s="64" t="s">
        <v>45</v>
      </c>
      <c r="C532" s="158"/>
      <c r="I532" s="91"/>
      <c r="J532" s="97"/>
    </row>
    <row r="533" spans="1:10" ht="16.5" customHeight="1" thickBot="1">
      <c r="A533" s="95"/>
      <c r="B533" s="64" t="s">
        <v>46</v>
      </c>
      <c r="C533" s="158"/>
      <c r="I533" s="91"/>
      <c r="J533" s="97"/>
    </row>
    <row r="534" spans="1:10" ht="16.5" customHeight="1" thickBot="1">
      <c r="A534" s="95"/>
      <c r="B534" s="64" t="s">
        <v>47</v>
      </c>
      <c r="C534" s="158"/>
      <c r="I534" s="91"/>
      <c r="J534" s="97"/>
    </row>
    <row r="535" spans="1:10" ht="16.5" customHeight="1" thickBot="1">
      <c r="A535" s="95"/>
      <c r="B535" s="64" t="s">
        <v>48</v>
      </c>
      <c r="C535" s="158"/>
      <c r="I535" s="91"/>
      <c r="J535" s="97"/>
    </row>
    <row r="536" spans="1:10" ht="16.5" customHeight="1" thickBot="1">
      <c r="A536" s="95"/>
      <c r="B536" s="64" t="s">
        <v>49</v>
      </c>
      <c r="C536" s="158"/>
      <c r="I536" s="91"/>
      <c r="J536" s="97"/>
    </row>
    <row r="537" spans="1:10" ht="16.5" customHeight="1" thickBot="1">
      <c r="A537" s="95"/>
      <c r="B537" s="64" t="s">
        <v>50</v>
      </c>
      <c r="C537" s="158"/>
      <c r="I537" s="91"/>
      <c r="J537" s="97"/>
    </row>
    <row r="538" spans="1:10" ht="16.5" customHeight="1" thickBot="1">
      <c r="A538" s="95"/>
      <c r="B538" s="64" t="s">
        <v>51</v>
      </c>
      <c r="C538" s="158"/>
      <c r="I538" s="91"/>
      <c r="J538" s="97"/>
    </row>
    <row r="539" spans="1:10" ht="1.5" customHeight="1" thickBot="1">
      <c r="A539" s="159"/>
      <c r="B539" s="160"/>
      <c r="C539" s="160"/>
      <c r="D539" s="160"/>
      <c r="E539" s="160"/>
      <c r="F539" s="160"/>
      <c r="G539" s="160"/>
      <c r="H539" s="160"/>
      <c r="I539" s="160"/>
      <c r="J539" s="161"/>
    </row>
    <row r="540" ht="13.5" customHeight="1" thickTop="1"/>
  </sheetData>
  <sheetProtection password="DDD8" sheet="1" objects="1" scenarios="1"/>
  <mergeCells count="5">
    <mergeCell ref="D428:D429"/>
    <mergeCell ref="D116:D117"/>
    <mergeCell ref="D12:D13"/>
    <mergeCell ref="D220:D221"/>
    <mergeCell ref="D324:D325"/>
  </mergeCells>
  <printOptions horizontalCentered="1"/>
  <pageMargins left="0.5" right="0.5" top="0.5" bottom="0.5" header="0.5" footer="0.5"/>
  <pageSetup fitToHeight="16" horizontalDpi="600" verticalDpi="600" orientation="portrait" scale="58" r:id="rId1"/>
  <headerFooter alignWithMargins="0">
    <oddFooter>&amp;RPage &amp;P of &amp;N</oddFooter>
  </headerFooter>
  <rowBreaks count="9" manualBreakCount="9">
    <brk id="110" max="255" man="1"/>
    <brk id="160" max="255" man="1"/>
    <brk id="214" max="255" man="1"/>
    <brk id="264" max="255" man="1"/>
    <brk id="318" max="255" man="1"/>
    <brk id="368" max="255" man="1"/>
    <brk id="422" max="255" man="1"/>
    <brk id="472" max="255" man="1"/>
    <brk id="52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H47"/>
  <sheetViews>
    <sheetView zoomScale="75" zoomScaleNormal="75" workbookViewId="0" topLeftCell="A1">
      <selection activeCell="F7" sqref="F7"/>
    </sheetView>
  </sheetViews>
  <sheetFormatPr defaultColWidth="9.140625" defaultRowHeight="12.75"/>
  <cols>
    <col min="1" max="1" width="1.7109375" style="0" customWidth="1"/>
    <col min="2" max="2" width="10.140625" style="0" customWidth="1"/>
    <col min="3" max="5" width="15.7109375" style="0" customWidth="1"/>
    <col min="6" max="6" width="79.8515625" style="0" customWidth="1"/>
    <col min="7" max="7" width="5.57421875" style="0" customWidth="1"/>
    <col min="8" max="8" width="1.7109375" style="0" customWidth="1"/>
  </cols>
  <sheetData>
    <row r="1" spans="1:8" ht="3.75" customHeight="1" thickBot="1" thickTop="1">
      <c r="A1" s="2"/>
      <c r="B1" s="4"/>
      <c r="C1" s="4"/>
      <c r="D1" s="4"/>
      <c r="E1" s="4"/>
      <c r="F1" s="4"/>
      <c r="G1" s="4"/>
      <c r="H1" s="5"/>
    </row>
    <row r="2" spans="1:8" ht="19.5" customHeight="1" thickTop="1">
      <c r="A2" s="6"/>
      <c r="B2" s="32"/>
      <c r="C2" s="33"/>
      <c r="D2" s="33"/>
      <c r="E2" s="71" t="s">
        <v>113</v>
      </c>
      <c r="F2" s="33"/>
      <c r="G2" s="35"/>
      <c r="H2" s="10"/>
    </row>
    <row r="3" spans="1:8" ht="18.75" customHeight="1">
      <c r="A3" s="6"/>
      <c r="B3" s="36"/>
      <c r="C3" s="8"/>
      <c r="D3" s="8"/>
      <c r="E3" s="9" t="s">
        <v>149</v>
      </c>
      <c r="F3" s="8"/>
      <c r="G3" s="39"/>
      <c r="H3" s="10"/>
    </row>
    <row r="4" spans="1:8" ht="15.75" customHeight="1">
      <c r="A4" s="6"/>
      <c r="B4" s="36"/>
      <c r="C4" s="162"/>
      <c r="D4" s="8"/>
      <c r="E4" s="11" t="str">
        <f>"FOR "&amp;YearType&amp;" YEAR "&amp;Year</f>
        <v>FOR CALENDAR YEAR 2002</v>
      </c>
      <c r="F4" s="8"/>
      <c r="G4" s="39"/>
      <c r="H4" s="10"/>
    </row>
    <row r="5" spans="1:8" ht="15.75" customHeight="1">
      <c r="A5" s="6"/>
      <c r="B5" s="36"/>
      <c r="C5" s="162"/>
      <c r="D5" s="8"/>
      <c r="E5" s="11" t="s">
        <v>23</v>
      </c>
      <c r="F5" s="8"/>
      <c r="G5" s="39"/>
      <c r="H5" s="10"/>
    </row>
    <row r="6" spans="1:8" ht="13.5" customHeight="1" thickBot="1">
      <c r="A6" s="6"/>
      <c r="B6" s="36"/>
      <c r="C6" s="8"/>
      <c r="D6" s="8"/>
      <c r="E6" s="8"/>
      <c r="F6" s="8"/>
      <c r="G6" s="39"/>
      <c r="H6" s="10"/>
    </row>
    <row r="7" spans="1:8" s="26" customFormat="1" ht="16.5" customHeight="1" thickBot="1" thickTop="1">
      <c r="A7" s="27"/>
      <c r="B7" s="163"/>
      <c r="C7" s="28"/>
      <c r="D7" s="28"/>
      <c r="E7" s="280" t="s">
        <v>271</v>
      </c>
      <c r="F7" s="286" t="str">
        <f>carrierName</f>
        <v>Carrier Name</v>
      </c>
      <c r="G7" s="164"/>
      <c r="H7" s="31"/>
    </row>
    <row r="8" spans="1:8" s="26" customFormat="1" ht="16.5" customHeight="1" thickBot="1" thickTop="1">
      <c r="A8" s="27"/>
      <c r="B8" s="163"/>
      <c r="C8" s="28"/>
      <c r="D8" s="28"/>
      <c r="E8" s="280" t="s">
        <v>272</v>
      </c>
      <c r="F8" s="30" t="str">
        <f>FEHBCode</f>
        <v>##</v>
      </c>
      <c r="G8" s="164"/>
      <c r="H8" s="31"/>
    </row>
    <row r="9" spans="1:8" ht="13.5" customHeight="1" thickTop="1">
      <c r="A9" s="6"/>
      <c r="B9" s="36"/>
      <c r="C9" s="8"/>
      <c r="D9" s="8"/>
      <c r="E9" s="8"/>
      <c r="F9" s="8"/>
      <c r="G9" s="39"/>
      <c r="H9" s="10"/>
    </row>
    <row r="10" spans="1:8" ht="15.75" customHeight="1">
      <c r="A10" s="6"/>
      <c r="B10" s="36"/>
      <c r="C10" s="8"/>
      <c r="D10" s="8"/>
      <c r="E10" s="155"/>
      <c r="F10" s="8"/>
      <c r="G10" s="39"/>
      <c r="H10" s="10"/>
    </row>
    <row r="11" spans="1:8" ht="36.75" customHeight="1" thickBot="1">
      <c r="A11" s="6"/>
      <c r="B11" s="36"/>
      <c r="C11" s="72" t="s">
        <v>150</v>
      </c>
      <c r="D11" s="72" t="s">
        <v>151</v>
      </c>
      <c r="E11" s="72" t="s">
        <v>13</v>
      </c>
      <c r="F11" s="72" t="s">
        <v>152</v>
      </c>
      <c r="G11" s="39"/>
      <c r="H11" s="10"/>
    </row>
    <row r="12" spans="1:8" ht="16.5" customHeight="1" thickBot="1">
      <c r="A12" s="6"/>
      <c r="B12" s="75" t="s">
        <v>92</v>
      </c>
      <c r="C12" s="15"/>
      <c r="D12" s="38"/>
      <c r="E12" s="14"/>
      <c r="F12" s="57"/>
      <c r="G12" s="39"/>
      <c r="H12" s="10"/>
    </row>
    <row r="13" spans="1:8" ht="16.5" customHeight="1" thickBot="1">
      <c r="A13" s="6"/>
      <c r="B13" s="75" t="s">
        <v>93</v>
      </c>
      <c r="C13" s="15"/>
      <c r="D13" s="38"/>
      <c r="E13" s="14"/>
      <c r="F13" s="57"/>
      <c r="G13" s="39"/>
      <c r="H13" s="10"/>
    </row>
    <row r="14" spans="1:8" ht="16.5" customHeight="1" thickBot="1">
      <c r="A14" s="6"/>
      <c r="B14" s="75" t="s">
        <v>94</v>
      </c>
      <c r="C14" s="15"/>
      <c r="D14" s="38"/>
      <c r="E14" s="14"/>
      <c r="F14" s="57"/>
      <c r="G14" s="39"/>
      <c r="H14" s="10"/>
    </row>
    <row r="15" spans="1:8" ht="16.5" customHeight="1" thickBot="1">
      <c r="A15" s="6"/>
      <c r="B15" s="75" t="s">
        <v>95</v>
      </c>
      <c r="C15" s="15"/>
      <c r="D15" s="38"/>
      <c r="E15" s="14"/>
      <c r="F15" s="57"/>
      <c r="G15" s="39"/>
      <c r="H15" s="10"/>
    </row>
    <row r="16" spans="1:8" ht="16.5" customHeight="1" thickBot="1">
      <c r="A16" s="6"/>
      <c r="B16" s="75" t="s">
        <v>96</v>
      </c>
      <c r="C16" s="15"/>
      <c r="D16" s="38"/>
      <c r="E16" s="14"/>
      <c r="F16" s="57"/>
      <c r="G16" s="39"/>
      <c r="H16" s="10"/>
    </row>
    <row r="17" spans="1:8" ht="16.5" customHeight="1" thickBot="1">
      <c r="A17" s="6"/>
      <c r="B17" s="75" t="s">
        <v>97</v>
      </c>
      <c r="C17" s="15"/>
      <c r="D17" s="38"/>
      <c r="E17" s="14"/>
      <c r="F17" s="57"/>
      <c r="G17" s="39"/>
      <c r="H17" s="10"/>
    </row>
    <row r="18" spans="1:8" ht="16.5" customHeight="1" thickBot="1">
      <c r="A18" s="6"/>
      <c r="B18" s="75" t="s">
        <v>98</v>
      </c>
      <c r="C18" s="15"/>
      <c r="D18" s="38"/>
      <c r="E18" s="14"/>
      <c r="F18" s="57"/>
      <c r="G18" s="39"/>
      <c r="H18" s="10"/>
    </row>
    <row r="19" spans="1:8" ht="16.5" customHeight="1" thickBot="1">
      <c r="A19" s="6"/>
      <c r="B19" s="75" t="s">
        <v>99</v>
      </c>
      <c r="C19" s="15"/>
      <c r="D19" s="38"/>
      <c r="E19" s="14"/>
      <c r="F19" s="57"/>
      <c r="G19" s="39"/>
      <c r="H19" s="10"/>
    </row>
    <row r="20" spans="1:8" ht="16.5" customHeight="1" thickBot="1">
      <c r="A20" s="6"/>
      <c r="B20" s="75" t="s">
        <v>100</v>
      </c>
      <c r="C20" s="15"/>
      <c r="D20" s="38"/>
      <c r="E20" s="14"/>
      <c r="F20" s="57"/>
      <c r="G20" s="39"/>
      <c r="H20" s="10"/>
    </row>
    <row r="21" spans="1:8" ht="16.5" customHeight="1" thickBot="1">
      <c r="A21" s="6"/>
      <c r="B21" s="75" t="s">
        <v>101</v>
      </c>
      <c r="C21" s="15"/>
      <c r="D21" s="38"/>
      <c r="E21" s="14"/>
      <c r="F21" s="57"/>
      <c r="G21" s="39"/>
      <c r="H21" s="10"/>
    </row>
    <row r="22" spans="1:8" ht="16.5" customHeight="1" thickBot="1">
      <c r="A22" s="6"/>
      <c r="B22" s="75" t="s">
        <v>102</v>
      </c>
      <c r="C22" s="15"/>
      <c r="D22" s="38"/>
      <c r="E22" s="14"/>
      <c r="F22" s="57"/>
      <c r="G22" s="39"/>
      <c r="H22" s="10"/>
    </row>
    <row r="23" spans="1:8" ht="16.5" customHeight="1" thickBot="1">
      <c r="A23" s="6"/>
      <c r="B23" s="75" t="s">
        <v>103</v>
      </c>
      <c r="C23" s="15"/>
      <c r="D23" s="38"/>
      <c r="E23" s="14"/>
      <c r="F23" s="57"/>
      <c r="G23" s="39"/>
      <c r="H23" s="10"/>
    </row>
    <row r="24" spans="1:8" ht="16.5" customHeight="1" thickBot="1">
      <c r="A24" s="6"/>
      <c r="B24" s="75" t="s">
        <v>104</v>
      </c>
      <c r="C24" s="15"/>
      <c r="D24" s="38"/>
      <c r="E24" s="14"/>
      <c r="F24" s="57"/>
      <c r="G24" s="39"/>
      <c r="H24" s="10"/>
    </row>
    <row r="25" spans="1:8" ht="16.5" customHeight="1" thickBot="1">
      <c r="A25" s="6"/>
      <c r="B25" s="75" t="s">
        <v>105</v>
      </c>
      <c r="C25" s="15"/>
      <c r="D25" s="38"/>
      <c r="E25" s="14"/>
      <c r="F25" s="57"/>
      <c r="G25" s="39"/>
      <c r="H25" s="10"/>
    </row>
    <row r="26" spans="1:8" ht="16.5" customHeight="1" thickBot="1">
      <c r="A26" s="6"/>
      <c r="B26" s="75" t="s">
        <v>106</v>
      </c>
      <c r="C26" s="15"/>
      <c r="D26" s="38"/>
      <c r="E26" s="14"/>
      <c r="F26" s="57"/>
      <c r="G26" s="39"/>
      <c r="H26" s="10"/>
    </row>
    <row r="27" spans="1:8" ht="16.5" customHeight="1" thickBot="1">
      <c r="A27" s="6"/>
      <c r="B27" s="75" t="s">
        <v>107</v>
      </c>
      <c r="C27" s="15"/>
      <c r="D27" s="38"/>
      <c r="E27" s="14"/>
      <c r="F27" s="57"/>
      <c r="G27" s="39"/>
      <c r="H27" s="10"/>
    </row>
    <row r="28" spans="1:8" ht="16.5" customHeight="1" thickBot="1">
      <c r="A28" s="6"/>
      <c r="B28" s="75" t="s">
        <v>108</v>
      </c>
      <c r="C28" s="15"/>
      <c r="D28" s="38"/>
      <c r="E28" s="14"/>
      <c r="F28" s="57"/>
      <c r="G28" s="39"/>
      <c r="H28" s="10"/>
    </row>
    <row r="29" spans="1:8" ht="16.5" customHeight="1" thickBot="1">
      <c r="A29" s="6"/>
      <c r="B29" s="75" t="s">
        <v>109</v>
      </c>
      <c r="C29" s="15"/>
      <c r="D29" s="38"/>
      <c r="E29" s="14"/>
      <c r="F29" s="57"/>
      <c r="G29" s="39"/>
      <c r="H29" s="10"/>
    </row>
    <row r="30" spans="1:8" ht="16.5" customHeight="1" thickBot="1">
      <c r="A30" s="6"/>
      <c r="B30" s="75" t="s">
        <v>110</v>
      </c>
      <c r="C30" s="15"/>
      <c r="D30" s="38"/>
      <c r="E30" s="14"/>
      <c r="F30" s="57"/>
      <c r="G30" s="39"/>
      <c r="H30" s="10"/>
    </row>
    <row r="31" spans="1:8" ht="16.5" customHeight="1" thickBot="1">
      <c r="A31" s="6"/>
      <c r="B31" s="75" t="s">
        <v>111</v>
      </c>
      <c r="C31" s="15"/>
      <c r="D31" s="38"/>
      <c r="E31" s="14"/>
      <c r="F31" s="57"/>
      <c r="G31" s="39"/>
      <c r="H31" s="10"/>
    </row>
    <row r="32" spans="1:8" ht="13.5" customHeight="1" thickBot="1">
      <c r="A32" s="6"/>
      <c r="B32" s="36"/>
      <c r="C32" s="8"/>
      <c r="D32" s="8"/>
      <c r="E32" s="8"/>
      <c r="F32" s="8"/>
      <c r="G32" s="39"/>
      <c r="H32" s="10"/>
    </row>
    <row r="33" spans="1:8" ht="17.25" customHeight="1" thickBot="1" thickTop="1">
      <c r="A33" s="6"/>
      <c r="B33" s="153" t="s">
        <v>34</v>
      </c>
      <c r="C33" s="8"/>
      <c r="D33" s="41">
        <f>SUM(D12:D31)</f>
        <v>0</v>
      </c>
      <c r="E33" s="8"/>
      <c r="F33" s="8"/>
      <c r="G33" s="39"/>
      <c r="H33" s="10"/>
    </row>
    <row r="34" spans="1:8" ht="14.25" customHeight="1" thickBot="1" thickTop="1">
      <c r="A34" s="6"/>
      <c r="B34" s="165"/>
      <c r="C34" s="60"/>
      <c r="D34" s="166"/>
      <c r="E34" s="60"/>
      <c r="F34" s="60"/>
      <c r="G34" s="62"/>
      <c r="H34" s="10"/>
    </row>
    <row r="35" spans="1:8" ht="14.25" customHeight="1" thickBot="1" thickTop="1">
      <c r="A35" s="6"/>
      <c r="B35" s="8"/>
      <c r="C35" s="8"/>
      <c r="D35" s="8"/>
      <c r="E35" s="8"/>
      <c r="F35" s="8"/>
      <c r="G35" s="8"/>
      <c r="H35" s="10"/>
    </row>
    <row r="36" spans="1:8" ht="17.25" customHeight="1" thickBot="1" thickTop="1">
      <c r="A36" s="6"/>
      <c r="B36" s="8"/>
      <c r="C36" s="8"/>
      <c r="D36" s="8"/>
      <c r="E36" s="8"/>
      <c r="F36" s="140" t="s">
        <v>41</v>
      </c>
      <c r="G36" s="8"/>
      <c r="H36" s="10"/>
    </row>
    <row r="37" spans="1:8" ht="16.5" customHeight="1" thickBot="1">
      <c r="A37" s="6"/>
      <c r="B37" s="8"/>
      <c r="C37" s="8"/>
      <c r="D37" s="8"/>
      <c r="E37" s="64" t="s">
        <v>42</v>
      </c>
      <c r="F37" s="158"/>
      <c r="G37" s="8"/>
      <c r="H37" s="10"/>
    </row>
    <row r="38" spans="1:8" ht="16.5" customHeight="1" thickBot="1">
      <c r="A38" s="6"/>
      <c r="B38" s="8"/>
      <c r="C38" s="8"/>
      <c r="D38" s="8"/>
      <c r="E38" s="64" t="s">
        <v>43</v>
      </c>
      <c r="F38" s="158"/>
      <c r="G38" s="8"/>
      <c r="H38" s="10"/>
    </row>
    <row r="39" spans="1:8" ht="16.5" customHeight="1" thickBot="1">
      <c r="A39" s="6"/>
      <c r="B39" s="8"/>
      <c r="C39" s="8"/>
      <c r="D39" s="8"/>
      <c r="E39" s="64" t="s">
        <v>44</v>
      </c>
      <c r="F39" s="158"/>
      <c r="G39" s="8"/>
      <c r="H39" s="10"/>
    </row>
    <row r="40" spans="1:8" ht="16.5" customHeight="1" thickBot="1">
      <c r="A40" s="6"/>
      <c r="B40" s="8"/>
      <c r="C40" s="8"/>
      <c r="D40" s="8"/>
      <c r="E40" s="64" t="s">
        <v>45</v>
      </c>
      <c r="F40" s="158"/>
      <c r="G40" s="8"/>
      <c r="H40" s="10"/>
    </row>
    <row r="41" spans="1:8" ht="16.5" customHeight="1" thickBot="1">
      <c r="A41" s="6"/>
      <c r="B41" s="8"/>
      <c r="C41" s="8"/>
      <c r="D41" s="8"/>
      <c r="E41" s="64" t="s">
        <v>46</v>
      </c>
      <c r="F41" s="158"/>
      <c r="G41" s="8"/>
      <c r="H41" s="10"/>
    </row>
    <row r="42" spans="1:8" ht="16.5" customHeight="1" thickBot="1">
      <c r="A42" s="6"/>
      <c r="B42" s="8"/>
      <c r="C42" s="8"/>
      <c r="D42" s="8"/>
      <c r="E42" s="64" t="s">
        <v>47</v>
      </c>
      <c r="F42" s="158"/>
      <c r="G42" s="8"/>
      <c r="H42" s="10"/>
    </row>
    <row r="43" spans="1:8" ht="16.5" customHeight="1" thickBot="1">
      <c r="A43" s="6"/>
      <c r="B43" s="8"/>
      <c r="C43" s="8"/>
      <c r="D43" s="8"/>
      <c r="E43" s="64" t="s">
        <v>48</v>
      </c>
      <c r="F43" s="158"/>
      <c r="G43" s="8"/>
      <c r="H43" s="10"/>
    </row>
    <row r="44" spans="1:8" ht="16.5" customHeight="1" thickBot="1">
      <c r="A44" s="6"/>
      <c r="B44" s="8"/>
      <c r="C44" s="8"/>
      <c r="D44" s="8"/>
      <c r="E44" s="64" t="s">
        <v>49</v>
      </c>
      <c r="F44" s="158"/>
      <c r="G44" s="8"/>
      <c r="H44" s="10"/>
    </row>
    <row r="45" spans="1:8" ht="16.5" customHeight="1" thickBot="1">
      <c r="A45" s="6"/>
      <c r="B45" s="8"/>
      <c r="C45" s="8"/>
      <c r="D45" s="8"/>
      <c r="E45" s="64" t="s">
        <v>50</v>
      </c>
      <c r="F45" s="158"/>
      <c r="G45" s="8"/>
      <c r="H45" s="10"/>
    </row>
    <row r="46" spans="1:8" ht="16.5" customHeight="1" thickBot="1">
      <c r="A46" s="6"/>
      <c r="B46" s="8"/>
      <c r="C46" s="8"/>
      <c r="D46" s="8"/>
      <c r="E46" s="64" t="s">
        <v>51</v>
      </c>
      <c r="F46" s="158"/>
      <c r="G46" s="8"/>
      <c r="H46" s="10"/>
    </row>
    <row r="47" spans="1:8" ht="3.75" customHeight="1" thickBot="1">
      <c r="A47" s="20"/>
      <c r="B47" s="22"/>
      <c r="C47" s="22"/>
      <c r="D47" s="22"/>
      <c r="E47" s="22"/>
      <c r="F47" s="22"/>
      <c r="G47" s="22"/>
      <c r="H47" s="23"/>
    </row>
    <row r="48" ht="13.5" customHeight="1" thickTop="1"/>
  </sheetData>
  <sheetProtection password="DDD8" sheet="1" objects="1" scenarios="1"/>
  <printOptions horizontalCentered="1"/>
  <pageMargins left="0.75" right="0.75" top="1" bottom="1" header="0.5" footer="0.5"/>
  <pageSetup fitToHeight="1" fitToWidth="1" horizontalDpi="600" verticalDpi="600" orientation="landscape" scale="63" r:id="rId1"/>
  <headerFooter alignWithMargins="0">
    <oddFooter>&amp;RPage &amp;P of &amp;N</oddFooter>
  </headerFooter>
</worksheet>
</file>

<file path=xl/worksheets/sheet6.xml><?xml version="1.0" encoding="utf-8"?>
<worksheet xmlns="http://schemas.openxmlformats.org/spreadsheetml/2006/main" xmlns:r="http://schemas.openxmlformats.org/officeDocument/2006/relationships">
  <dimension ref="A1:G90"/>
  <sheetViews>
    <sheetView zoomScale="75" zoomScaleNormal="75" workbookViewId="0" topLeftCell="A1">
      <selection activeCell="D13" sqref="D13:D17"/>
    </sheetView>
  </sheetViews>
  <sheetFormatPr defaultColWidth="9.140625" defaultRowHeight="12.75"/>
  <cols>
    <col min="1" max="1" width="2.7109375" style="0" customWidth="1"/>
    <col min="2" max="2" width="7.8515625" style="0" customWidth="1"/>
    <col min="3" max="3" width="18.57421875" style="0" customWidth="1"/>
    <col min="4" max="4" width="15.7109375" style="0" customWidth="1"/>
    <col min="5" max="5" width="54.421875" style="0" customWidth="1"/>
    <col min="6" max="6" width="4.140625" style="0" customWidth="1"/>
    <col min="7" max="7" width="2.7109375" style="0" customWidth="1"/>
  </cols>
  <sheetData>
    <row r="1" spans="1:7" ht="3.75" customHeight="1" thickTop="1">
      <c r="A1" s="2"/>
      <c r="B1" s="4"/>
      <c r="C1" s="4"/>
      <c r="D1" s="4"/>
      <c r="E1" s="4"/>
      <c r="F1" s="4"/>
      <c r="G1" s="5"/>
    </row>
    <row r="2" spans="1:7" ht="18.75" customHeight="1">
      <c r="A2" s="6"/>
      <c r="B2" s="8"/>
      <c r="C2" s="8"/>
      <c r="D2" s="167" t="s">
        <v>153</v>
      </c>
      <c r="E2" s="8"/>
      <c r="F2" s="8"/>
      <c r="G2" s="10"/>
    </row>
    <row r="3" spans="1:7" ht="18.75" customHeight="1">
      <c r="A3" s="6"/>
      <c r="B3" s="8"/>
      <c r="C3" s="8"/>
      <c r="D3" s="167" t="s">
        <v>154</v>
      </c>
      <c r="E3" s="8"/>
      <c r="F3" s="8"/>
      <c r="G3" s="10"/>
    </row>
    <row r="4" spans="1:7" ht="15.75" customHeight="1">
      <c r="A4" s="6"/>
      <c r="B4" s="8"/>
      <c r="C4" s="162"/>
      <c r="D4" s="168" t="str">
        <f>"FOR "&amp;YearType&amp;" YEAR "&amp;Year</f>
        <v>FOR CALENDAR YEAR 2002</v>
      </c>
      <c r="E4" s="8"/>
      <c r="F4" s="8"/>
      <c r="G4" s="10"/>
    </row>
    <row r="5" spans="1:7" ht="16.5" customHeight="1" thickBot="1">
      <c r="A5" s="6"/>
      <c r="B5" s="8"/>
      <c r="C5" s="162"/>
      <c r="D5" s="8"/>
      <c r="E5" s="8"/>
      <c r="F5" s="8"/>
      <c r="G5" s="10"/>
    </row>
    <row r="6" spans="1:7" ht="14.25" customHeight="1" thickBot="1" thickTop="1">
      <c r="A6" s="6"/>
      <c r="B6" s="8"/>
      <c r="C6" s="8"/>
      <c r="D6" s="280" t="s">
        <v>271</v>
      </c>
      <c r="E6" s="30" t="str">
        <f>carrierName</f>
        <v>Carrier Name</v>
      </c>
      <c r="F6" s="8"/>
      <c r="G6" s="10"/>
    </row>
    <row r="7" spans="1:7" s="26" customFormat="1" ht="16.5" customHeight="1" thickBot="1" thickTop="1">
      <c r="A7" s="27"/>
      <c r="B7" s="28"/>
      <c r="C7" s="28"/>
      <c r="D7" s="280" t="s">
        <v>272</v>
      </c>
      <c r="E7" s="30" t="str">
        <f>FEHBCode</f>
        <v>##</v>
      </c>
      <c r="F7" s="28"/>
      <c r="G7" s="31"/>
    </row>
    <row r="8" spans="1:7" s="26" customFormat="1" ht="16.5" customHeight="1" thickBot="1" thickTop="1">
      <c r="A8" s="27"/>
      <c r="B8" s="169"/>
      <c r="C8" s="28"/>
      <c r="D8" s="28"/>
      <c r="E8" s="28"/>
      <c r="F8" s="169"/>
      <c r="G8" s="31"/>
    </row>
    <row r="9" spans="1:7" ht="13.5" customHeight="1" thickTop="1">
      <c r="A9" s="6"/>
      <c r="B9" s="32"/>
      <c r="C9" s="33"/>
      <c r="D9" s="33"/>
      <c r="E9" s="33"/>
      <c r="F9" s="35"/>
      <c r="G9" s="10"/>
    </row>
    <row r="10" spans="1:7" ht="15.75" customHeight="1">
      <c r="A10" s="6"/>
      <c r="B10" s="36"/>
      <c r="C10" s="8"/>
      <c r="D10" s="8"/>
      <c r="E10" s="155" t="s">
        <v>53</v>
      </c>
      <c r="F10" s="39"/>
      <c r="G10" s="10"/>
    </row>
    <row r="11" spans="1:7" ht="15.75" customHeight="1">
      <c r="A11" s="6"/>
      <c r="B11" s="36"/>
      <c r="C11" s="170" t="s">
        <v>151</v>
      </c>
      <c r="D11" s="72" t="s">
        <v>13</v>
      </c>
      <c r="E11" s="79" t="s">
        <v>122</v>
      </c>
      <c r="F11" s="39"/>
      <c r="G11" s="10"/>
    </row>
    <row r="12" spans="1:7" ht="13.5" customHeight="1" thickBot="1">
      <c r="A12" s="6"/>
      <c r="B12" s="36"/>
      <c r="C12" s="8"/>
      <c r="D12" s="8"/>
      <c r="E12" s="8"/>
      <c r="F12" s="39"/>
      <c r="G12" s="10"/>
    </row>
    <row r="13" spans="1:7" ht="16.5" customHeight="1" thickBot="1">
      <c r="A13" s="6"/>
      <c r="B13" s="75" t="s">
        <v>92</v>
      </c>
      <c r="C13" s="284"/>
      <c r="D13" s="281"/>
      <c r="E13" s="57"/>
      <c r="F13" s="39"/>
      <c r="G13" s="10"/>
    </row>
    <row r="14" spans="1:7" ht="16.5" customHeight="1" thickBot="1">
      <c r="A14" s="6"/>
      <c r="B14" s="75" t="s">
        <v>93</v>
      </c>
      <c r="C14" s="284"/>
      <c r="D14" s="281"/>
      <c r="E14" s="57"/>
      <c r="F14" s="39"/>
      <c r="G14" s="10"/>
    </row>
    <row r="15" spans="1:7" ht="16.5" customHeight="1" thickBot="1">
      <c r="A15" s="6"/>
      <c r="B15" s="75" t="s">
        <v>94</v>
      </c>
      <c r="C15" s="284"/>
      <c r="D15" s="281"/>
      <c r="E15" s="57"/>
      <c r="F15" s="39"/>
      <c r="G15" s="10"/>
    </row>
    <row r="16" spans="1:7" ht="16.5" customHeight="1" thickBot="1">
      <c r="A16" s="6"/>
      <c r="B16" s="75" t="s">
        <v>95</v>
      </c>
      <c r="C16" s="284"/>
      <c r="D16" s="281"/>
      <c r="E16" s="57"/>
      <c r="F16" s="39"/>
      <c r="G16" s="10"/>
    </row>
    <row r="17" spans="1:7" ht="16.5" customHeight="1" thickBot="1">
      <c r="A17" s="6"/>
      <c r="B17" s="75" t="s">
        <v>96</v>
      </c>
      <c r="C17" s="284"/>
      <c r="D17" s="281"/>
      <c r="E17" s="57"/>
      <c r="F17" s="39"/>
      <c r="G17" s="10"/>
    </row>
    <row r="18" spans="1:7" ht="16.5" customHeight="1" thickBot="1">
      <c r="A18" s="6"/>
      <c r="B18" s="75" t="s">
        <v>97</v>
      </c>
      <c r="C18" s="284"/>
      <c r="D18" s="171"/>
      <c r="E18" s="57"/>
      <c r="F18" s="39"/>
      <c r="G18" s="10"/>
    </row>
    <row r="19" spans="1:7" ht="16.5" customHeight="1" thickBot="1">
      <c r="A19" s="6"/>
      <c r="B19" s="75" t="s">
        <v>98</v>
      </c>
      <c r="C19" s="38"/>
      <c r="D19" s="171"/>
      <c r="E19" s="57"/>
      <c r="F19" s="39"/>
      <c r="G19" s="10"/>
    </row>
    <row r="20" spans="1:7" ht="16.5" customHeight="1" thickBot="1">
      <c r="A20" s="6"/>
      <c r="B20" s="75" t="s">
        <v>99</v>
      </c>
      <c r="C20" s="38"/>
      <c r="D20" s="171"/>
      <c r="E20" s="57"/>
      <c r="F20" s="39"/>
      <c r="G20" s="10"/>
    </row>
    <row r="21" spans="1:7" ht="16.5" customHeight="1" thickBot="1">
      <c r="A21" s="6"/>
      <c r="B21" s="75" t="s">
        <v>100</v>
      </c>
      <c r="C21" s="38"/>
      <c r="D21" s="171"/>
      <c r="E21" s="57"/>
      <c r="F21" s="39"/>
      <c r="G21" s="10"/>
    </row>
    <row r="22" spans="1:7" ht="16.5" customHeight="1" thickBot="1">
      <c r="A22" s="6"/>
      <c r="B22" s="75" t="s">
        <v>101</v>
      </c>
      <c r="C22" s="38"/>
      <c r="D22" s="171"/>
      <c r="E22" s="57"/>
      <c r="F22" s="39"/>
      <c r="G22" s="10"/>
    </row>
    <row r="23" spans="1:7" ht="13.5" customHeight="1" thickBot="1">
      <c r="A23" s="6"/>
      <c r="B23" s="36"/>
      <c r="C23" s="8"/>
      <c r="D23" s="8"/>
      <c r="E23" s="8"/>
      <c r="F23" s="39"/>
      <c r="G23" s="10"/>
    </row>
    <row r="24" spans="1:7" ht="14.25" customHeight="1" thickBot="1" thickTop="1">
      <c r="A24" s="6"/>
      <c r="B24" s="127" t="s">
        <v>34</v>
      </c>
      <c r="C24" s="41">
        <f>SUM(C13:C22)</f>
        <v>0</v>
      </c>
      <c r="D24" s="88"/>
      <c r="E24" s="8"/>
      <c r="F24" s="39"/>
      <c r="G24" s="10"/>
    </row>
    <row r="25" spans="1:7" ht="14.25" customHeight="1" thickBot="1" thickTop="1">
      <c r="A25" s="6"/>
      <c r="B25" s="165"/>
      <c r="C25" s="60"/>
      <c r="D25" s="60"/>
      <c r="E25" s="60"/>
      <c r="F25" s="62"/>
      <c r="G25" s="10"/>
    </row>
    <row r="26" spans="1:7" ht="14.25" customHeight="1" thickBot="1" thickTop="1">
      <c r="A26" s="6"/>
      <c r="B26" s="29"/>
      <c r="C26" s="8"/>
      <c r="D26" s="8"/>
      <c r="E26" s="8"/>
      <c r="F26" s="8"/>
      <c r="G26" s="10"/>
    </row>
    <row r="27" spans="1:7" ht="13.5" customHeight="1" thickTop="1">
      <c r="A27" s="6"/>
      <c r="B27" s="32"/>
      <c r="C27" s="33"/>
      <c r="D27" s="33"/>
      <c r="E27" s="33"/>
      <c r="F27" s="35"/>
      <c r="G27" s="10"/>
    </row>
    <row r="28" spans="1:7" ht="15.75" customHeight="1">
      <c r="A28" s="6"/>
      <c r="B28" s="36"/>
      <c r="C28" s="8"/>
      <c r="D28" s="8"/>
      <c r="E28" s="155" t="s">
        <v>54</v>
      </c>
      <c r="F28" s="39"/>
      <c r="G28" s="10"/>
    </row>
    <row r="29" spans="1:7" ht="15.75" customHeight="1">
      <c r="A29" s="6"/>
      <c r="B29" s="36"/>
      <c r="C29" s="170" t="s">
        <v>151</v>
      </c>
      <c r="D29" s="72" t="s">
        <v>13</v>
      </c>
      <c r="E29" s="79" t="s">
        <v>122</v>
      </c>
      <c r="F29" s="39"/>
      <c r="G29" s="10"/>
    </row>
    <row r="30" spans="1:7" ht="13.5" customHeight="1" thickBot="1">
      <c r="A30" s="6"/>
      <c r="B30" s="36"/>
      <c r="C30" s="8"/>
      <c r="D30" s="8"/>
      <c r="E30" s="8"/>
      <c r="F30" s="39"/>
      <c r="G30" s="10"/>
    </row>
    <row r="31" spans="1:7" ht="16.5" customHeight="1" thickBot="1">
      <c r="A31" s="6"/>
      <c r="B31" s="75" t="s">
        <v>92</v>
      </c>
      <c r="C31" s="284"/>
      <c r="D31" s="281"/>
      <c r="E31" s="57"/>
      <c r="F31" s="39"/>
      <c r="G31" s="10"/>
    </row>
    <row r="32" spans="1:7" ht="16.5" customHeight="1" thickBot="1">
      <c r="A32" s="6"/>
      <c r="B32" s="75" t="s">
        <v>93</v>
      </c>
      <c r="C32" s="284"/>
      <c r="D32" s="281"/>
      <c r="E32" s="57"/>
      <c r="F32" s="39"/>
      <c r="G32" s="10"/>
    </row>
    <row r="33" spans="1:7" ht="16.5" customHeight="1" thickBot="1">
      <c r="A33" s="6"/>
      <c r="B33" s="75" t="s">
        <v>94</v>
      </c>
      <c r="C33" s="284"/>
      <c r="D33" s="281"/>
      <c r="E33" s="57"/>
      <c r="F33" s="39"/>
      <c r="G33" s="10"/>
    </row>
    <row r="34" spans="1:7" ht="16.5" customHeight="1" thickBot="1">
      <c r="A34" s="6"/>
      <c r="B34" s="75" t="s">
        <v>95</v>
      </c>
      <c r="C34" s="284"/>
      <c r="D34" s="281"/>
      <c r="E34" s="57"/>
      <c r="F34" s="39"/>
      <c r="G34" s="10"/>
    </row>
    <row r="35" spans="1:7" ht="16.5" customHeight="1" thickBot="1">
      <c r="A35" s="6"/>
      <c r="B35" s="75" t="s">
        <v>96</v>
      </c>
      <c r="C35" s="284"/>
      <c r="D35" s="281"/>
      <c r="E35" s="57"/>
      <c r="F35" s="39"/>
      <c r="G35" s="10"/>
    </row>
    <row r="36" spans="1:7" ht="16.5" customHeight="1" thickBot="1">
      <c r="A36" s="6"/>
      <c r="B36" s="75" t="s">
        <v>97</v>
      </c>
      <c r="C36" s="38"/>
      <c r="D36" s="281"/>
      <c r="E36" s="57"/>
      <c r="F36" s="39"/>
      <c r="G36" s="10"/>
    </row>
    <row r="37" spans="1:7" ht="16.5" customHeight="1" thickBot="1">
      <c r="A37" s="6"/>
      <c r="B37" s="75" t="s">
        <v>98</v>
      </c>
      <c r="C37" s="38"/>
      <c r="D37" s="171"/>
      <c r="E37" s="57"/>
      <c r="F37" s="39"/>
      <c r="G37" s="10"/>
    </row>
    <row r="38" spans="1:7" ht="16.5" customHeight="1" thickBot="1">
      <c r="A38" s="6"/>
      <c r="B38" s="75" t="s">
        <v>99</v>
      </c>
      <c r="C38" s="38"/>
      <c r="D38" s="171"/>
      <c r="E38" s="57"/>
      <c r="F38" s="39"/>
      <c r="G38" s="10"/>
    </row>
    <row r="39" spans="1:7" ht="16.5" customHeight="1" thickBot="1">
      <c r="A39" s="6"/>
      <c r="B39" s="75" t="s">
        <v>100</v>
      </c>
      <c r="C39" s="38"/>
      <c r="D39" s="171"/>
      <c r="E39" s="57"/>
      <c r="F39" s="39"/>
      <c r="G39" s="10"/>
    </row>
    <row r="40" spans="1:7" ht="16.5" customHeight="1" thickBot="1">
      <c r="A40" s="6"/>
      <c r="B40" s="75" t="s">
        <v>101</v>
      </c>
      <c r="C40" s="38"/>
      <c r="D40" s="171"/>
      <c r="E40" s="57"/>
      <c r="F40" s="39"/>
      <c r="G40" s="10"/>
    </row>
    <row r="41" spans="1:7" ht="13.5" customHeight="1" thickBot="1">
      <c r="A41" s="6"/>
      <c r="B41" s="36"/>
      <c r="C41" s="8"/>
      <c r="D41" s="8"/>
      <c r="E41" s="8"/>
      <c r="F41" s="39"/>
      <c r="G41" s="10"/>
    </row>
    <row r="42" spans="1:7" ht="14.25" customHeight="1" thickBot="1" thickTop="1">
      <c r="A42" s="6"/>
      <c r="B42" s="127" t="s">
        <v>34</v>
      </c>
      <c r="C42" s="41">
        <f>SUM(C31:C40)</f>
        <v>0</v>
      </c>
      <c r="D42" s="88"/>
      <c r="E42" s="8"/>
      <c r="F42" s="39"/>
      <c r="G42" s="10"/>
    </row>
    <row r="43" spans="1:7" ht="14.25" customHeight="1" thickBot="1" thickTop="1">
      <c r="A43" s="6"/>
      <c r="B43" s="165"/>
      <c r="C43" s="60"/>
      <c r="D43" s="60"/>
      <c r="E43" s="60"/>
      <c r="F43" s="62"/>
      <c r="G43" s="10"/>
    </row>
    <row r="44" spans="1:7" ht="14.25" customHeight="1" thickBot="1" thickTop="1">
      <c r="A44" s="6"/>
      <c r="B44" s="8"/>
      <c r="C44" s="8"/>
      <c r="D44" s="8"/>
      <c r="E44" s="8"/>
      <c r="F44" s="8"/>
      <c r="G44" s="10"/>
    </row>
    <row r="45" spans="1:7" ht="13.5" customHeight="1" thickTop="1">
      <c r="A45" s="6"/>
      <c r="B45" s="32"/>
      <c r="C45" s="33"/>
      <c r="D45" s="33"/>
      <c r="E45" s="33"/>
      <c r="F45" s="35"/>
      <c r="G45" s="10"/>
    </row>
    <row r="46" spans="1:7" ht="15.75" customHeight="1">
      <c r="A46" s="6"/>
      <c r="B46" s="36"/>
      <c r="C46" s="8"/>
      <c r="D46" s="8"/>
      <c r="E46" s="155" t="s">
        <v>55</v>
      </c>
      <c r="F46" s="39"/>
      <c r="G46" s="10"/>
    </row>
    <row r="47" spans="1:7" ht="15.75" customHeight="1">
      <c r="A47" s="6"/>
      <c r="B47" s="36"/>
      <c r="C47" s="170" t="s">
        <v>151</v>
      </c>
      <c r="D47" s="72" t="s">
        <v>13</v>
      </c>
      <c r="E47" s="79" t="s">
        <v>122</v>
      </c>
      <c r="F47" s="39"/>
      <c r="G47" s="10"/>
    </row>
    <row r="48" spans="1:7" ht="13.5" customHeight="1" thickBot="1">
      <c r="A48" s="6"/>
      <c r="B48" s="36"/>
      <c r="C48" s="8"/>
      <c r="D48" s="8"/>
      <c r="E48" s="8"/>
      <c r="F48" s="39"/>
      <c r="G48" s="10"/>
    </row>
    <row r="49" spans="1:7" ht="16.5" customHeight="1" thickBot="1">
      <c r="A49" s="6"/>
      <c r="B49" s="75" t="s">
        <v>92</v>
      </c>
      <c r="C49" s="38"/>
      <c r="D49" s="171"/>
      <c r="E49" s="57"/>
      <c r="F49" s="39"/>
      <c r="G49" s="10"/>
    </row>
    <row r="50" spans="1:7" ht="16.5" customHeight="1" thickBot="1">
      <c r="A50" s="6"/>
      <c r="B50" s="75" t="s">
        <v>93</v>
      </c>
      <c r="C50" s="38"/>
      <c r="D50" s="171"/>
      <c r="E50" s="57"/>
      <c r="F50" s="39"/>
      <c r="G50" s="10"/>
    </row>
    <row r="51" spans="1:7" ht="16.5" customHeight="1" thickBot="1">
      <c r="A51" s="6"/>
      <c r="B51" s="75" t="s">
        <v>94</v>
      </c>
      <c r="C51" s="38"/>
      <c r="D51" s="171"/>
      <c r="E51" s="57"/>
      <c r="F51" s="39"/>
      <c r="G51" s="10"/>
    </row>
    <row r="52" spans="1:7" ht="16.5" customHeight="1" thickBot="1">
      <c r="A52" s="6"/>
      <c r="B52" s="75" t="s">
        <v>95</v>
      </c>
      <c r="C52" s="38"/>
      <c r="D52" s="171"/>
      <c r="E52" s="57"/>
      <c r="F52" s="39"/>
      <c r="G52" s="10"/>
    </row>
    <row r="53" spans="1:7" ht="16.5" customHeight="1" thickBot="1">
      <c r="A53" s="6"/>
      <c r="B53" s="75" t="s">
        <v>96</v>
      </c>
      <c r="C53" s="38"/>
      <c r="D53" s="171"/>
      <c r="E53" s="57"/>
      <c r="F53" s="39"/>
      <c r="G53" s="10"/>
    </row>
    <row r="54" spans="1:7" ht="16.5" customHeight="1" thickBot="1">
      <c r="A54" s="6"/>
      <c r="B54" s="75" t="s">
        <v>97</v>
      </c>
      <c r="C54" s="38"/>
      <c r="D54" s="171"/>
      <c r="E54" s="57"/>
      <c r="F54" s="39"/>
      <c r="G54" s="10"/>
    </row>
    <row r="55" spans="1:7" ht="16.5" customHeight="1" thickBot="1">
      <c r="A55" s="6"/>
      <c r="B55" s="75" t="s">
        <v>98</v>
      </c>
      <c r="C55" s="38"/>
      <c r="D55" s="171"/>
      <c r="E55" s="57"/>
      <c r="F55" s="39"/>
      <c r="G55" s="10"/>
    </row>
    <row r="56" spans="1:7" ht="16.5" customHeight="1" thickBot="1">
      <c r="A56" s="6"/>
      <c r="B56" s="75" t="s">
        <v>99</v>
      </c>
      <c r="C56" s="38"/>
      <c r="D56" s="171"/>
      <c r="E56" s="57"/>
      <c r="F56" s="39"/>
      <c r="G56" s="10"/>
    </row>
    <row r="57" spans="1:7" ht="16.5" customHeight="1" thickBot="1">
      <c r="A57" s="6"/>
      <c r="B57" s="75" t="s">
        <v>100</v>
      </c>
      <c r="C57" s="38"/>
      <c r="D57" s="171"/>
      <c r="E57" s="57"/>
      <c r="F57" s="39"/>
      <c r="G57" s="10"/>
    </row>
    <row r="58" spans="1:7" ht="16.5" customHeight="1" thickBot="1">
      <c r="A58" s="6"/>
      <c r="B58" s="75" t="s">
        <v>101</v>
      </c>
      <c r="C58" s="38"/>
      <c r="D58" s="171"/>
      <c r="E58" s="57"/>
      <c r="F58" s="39"/>
      <c r="G58" s="10"/>
    </row>
    <row r="59" spans="1:7" ht="13.5" customHeight="1" thickBot="1">
      <c r="A59" s="6"/>
      <c r="B59" s="36"/>
      <c r="C59" s="8"/>
      <c r="D59" s="8"/>
      <c r="E59" s="8"/>
      <c r="F59" s="39"/>
      <c r="G59" s="10"/>
    </row>
    <row r="60" spans="1:7" ht="14.25" customHeight="1" thickBot="1" thickTop="1">
      <c r="A60" s="6"/>
      <c r="B60" s="127" t="s">
        <v>34</v>
      </c>
      <c r="C60" s="41">
        <f>SUM(C49:C58)</f>
        <v>0</v>
      </c>
      <c r="D60" s="88"/>
      <c r="E60" s="8"/>
      <c r="F60" s="39"/>
      <c r="G60" s="10"/>
    </row>
    <row r="61" spans="1:7" ht="14.25" customHeight="1" thickBot="1" thickTop="1">
      <c r="A61" s="6"/>
      <c r="B61" s="61"/>
      <c r="C61" s="60"/>
      <c r="D61" s="60"/>
      <c r="E61" s="60"/>
      <c r="F61" s="62"/>
      <c r="G61" s="10"/>
    </row>
    <row r="62" spans="1:7" ht="6" customHeight="1" thickBot="1" thickTop="1">
      <c r="A62" s="6"/>
      <c r="B62" s="8"/>
      <c r="C62" s="8"/>
      <c r="D62" s="8"/>
      <c r="E62" s="8"/>
      <c r="F62" s="8"/>
      <c r="G62" s="10"/>
    </row>
    <row r="63" spans="1:7" ht="16.5" customHeight="1" thickTop="1">
      <c r="A63" s="6"/>
      <c r="B63" s="32"/>
      <c r="C63" s="33"/>
      <c r="D63" s="33"/>
      <c r="E63" s="100"/>
      <c r="F63" s="35"/>
      <c r="G63" s="10"/>
    </row>
    <row r="64" spans="1:7" ht="15.75" customHeight="1">
      <c r="A64" s="6"/>
      <c r="B64" s="36"/>
      <c r="C64" s="8"/>
      <c r="D64" s="8"/>
      <c r="E64" s="155" t="s">
        <v>56</v>
      </c>
      <c r="F64" s="39"/>
      <c r="G64" s="10"/>
    </row>
    <row r="65" spans="1:7" ht="15.75" customHeight="1">
      <c r="A65" s="6"/>
      <c r="B65" s="36"/>
      <c r="C65" s="170" t="s">
        <v>151</v>
      </c>
      <c r="D65" s="72" t="s">
        <v>13</v>
      </c>
      <c r="E65" s="79" t="s">
        <v>122</v>
      </c>
      <c r="F65" s="39"/>
      <c r="G65" s="10"/>
    </row>
    <row r="66" spans="1:7" ht="13.5" customHeight="1" thickBot="1">
      <c r="A66" s="6"/>
      <c r="B66" s="36"/>
      <c r="C66" s="8"/>
      <c r="D66" s="8"/>
      <c r="E66" s="8"/>
      <c r="F66" s="39"/>
      <c r="G66" s="10"/>
    </row>
    <row r="67" spans="1:7" ht="16.5" customHeight="1" thickBot="1">
      <c r="A67" s="6"/>
      <c r="B67" s="75" t="s">
        <v>92</v>
      </c>
      <c r="C67" s="38"/>
      <c r="D67" s="171"/>
      <c r="E67" s="57"/>
      <c r="F67" s="39"/>
      <c r="G67" s="10"/>
    </row>
    <row r="68" spans="1:7" ht="16.5" customHeight="1" thickBot="1">
      <c r="A68" s="6"/>
      <c r="B68" s="75" t="s">
        <v>93</v>
      </c>
      <c r="C68" s="38"/>
      <c r="D68" s="171"/>
      <c r="E68" s="57"/>
      <c r="F68" s="39"/>
      <c r="G68" s="10"/>
    </row>
    <row r="69" spans="1:7" ht="16.5" customHeight="1" thickBot="1">
      <c r="A69" s="6"/>
      <c r="B69" s="75" t="s">
        <v>94</v>
      </c>
      <c r="C69" s="38"/>
      <c r="D69" s="171"/>
      <c r="E69" s="57"/>
      <c r="F69" s="39"/>
      <c r="G69" s="10"/>
    </row>
    <row r="70" spans="1:7" ht="16.5" customHeight="1" thickBot="1">
      <c r="A70" s="6"/>
      <c r="B70" s="75" t="s">
        <v>95</v>
      </c>
      <c r="C70" s="38"/>
      <c r="D70" s="171"/>
      <c r="E70" s="57"/>
      <c r="F70" s="39"/>
      <c r="G70" s="10"/>
    </row>
    <row r="71" spans="1:7" ht="16.5" customHeight="1" thickBot="1">
      <c r="A71" s="6"/>
      <c r="B71" s="75" t="s">
        <v>96</v>
      </c>
      <c r="C71" s="38"/>
      <c r="D71" s="171"/>
      <c r="E71" s="57"/>
      <c r="F71" s="39"/>
      <c r="G71" s="10"/>
    </row>
    <row r="72" spans="1:7" ht="16.5" customHeight="1" thickBot="1">
      <c r="A72" s="6"/>
      <c r="B72" s="75" t="s">
        <v>97</v>
      </c>
      <c r="C72" s="38"/>
      <c r="D72" s="171"/>
      <c r="E72" s="57"/>
      <c r="F72" s="39"/>
      <c r="G72" s="10"/>
    </row>
    <row r="73" spans="1:7" ht="16.5" customHeight="1" thickBot="1">
      <c r="A73" s="6"/>
      <c r="B73" s="75" t="s">
        <v>98</v>
      </c>
      <c r="C73" s="38"/>
      <c r="D73" s="171"/>
      <c r="E73" s="57"/>
      <c r="F73" s="39"/>
      <c r="G73" s="10"/>
    </row>
    <row r="74" spans="1:7" ht="16.5" customHeight="1" thickBot="1">
      <c r="A74" s="6"/>
      <c r="B74" s="75" t="s">
        <v>99</v>
      </c>
      <c r="C74" s="38"/>
      <c r="D74" s="171"/>
      <c r="E74" s="57"/>
      <c r="F74" s="39"/>
      <c r="G74" s="10"/>
    </row>
    <row r="75" spans="1:7" ht="16.5" customHeight="1" thickBot="1">
      <c r="A75" s="6"/>
      <c r="B75" s="75" t="s">
        <v>100</v>
      </c>
      <c r="C75" s="38"/>
      <c r="D75" s="171"/>
      <c r="E75" s="57"/>
      <c r="F75" s="39"/>
      <c r="G75" s="10"/>
    </row>
    <row r="76" spans="1:7" ht="16.5" customHeight="1" thickBot="1">
      <c r="A76" s="6"/>
      <c r="B76" s="75" t="s">
        <v>101</v>
      </c>
      <c r="C76" s="38"/>
      <c r="D76" s="171"/>
      <c r="E76" s="57"/>
      <c r="F76" s="39"/>
      <c r="G76" s="10"/>
    </row>
    <row r="77" spans="1:7" ht="13.5" customHeight="1" thickBot="1">
      <c r="A77" s="6"/>
      <c r="B77" s="36"/>
      <c r="C77" s="8"/>
      <c r="D77" s="8"/>
      <c r="E77" s="8"/>
      <c r="F77" s="39"/>
      <c r="G77" s="10"/>
    </row>
    <row r="78" spans="1:7" ht="14.25" customHeight="1" thickBot="1" thickTop="1">
      <c r="A78" s="6"/>
      <c r="B78" s="165" t="s">
        <v>34</v>
      </c>
      <c r="C78" s="59">
        <f>SUM(C67:C76)</f>
        <v>0</v>
      </c>
      <c r="D78" s="172"/>
      <c r="E78" s="60"/>
      <c r="F78" s="62"/>
      <c r="G78" s="10"/>
    </row>
    <row r="79" spans="1:7" ht="17.25" customHeight="1" thickBot="1" thickTop="1">
      <c r="A79" s="6"/>
      <c r="B79" s="8"/>
      <c r="C79" s="8"/>
      <c r="D79" s="8"/>
      <c r="E79" s="173" t="s">
        <v>41</v>
      </c>
      <c r="F79" s="8"/>
      <c r="G79" s="10"/>
    </row>
    <row r="80" spans="1:7" ht="16.5" customHeight="1" thickBot="1">
      <c r="A80" s="6"/>
      <c r="B80" s="8"/>
      <c r="C80" s="8"/>
      <c r="D80" s="64" t="s">
        <v>42</v>
      </c>
      <c r="E80" s="158"/>
      <c r="F80" s="8"/>
      <c r="G80" s="10"/>
    </row>
    <row r="81" spans="1:7" ht="16.5" customHeight="1" thickBot="1">
      <c r="A81" s="6"/>
      <c r="B81" s="8"/>
      <c r="C81" s="8"/>
      <c r="D81" s="64" t="s">
        <v>43</v>
      </c>
      <c r="E81" s="158"/>
      <c r="F81" s="8"/>
      <c r="G81" s="10"/>
    </row>
    <row r="82" spans="1:7" ht="16.5" customHeight="1" thickBot="1">
      <c r="A82" s="6"/>
      <c r="B82" s="8"/>
      <c r="C82" s="8"/>
      <c r="D82" s="64" t="s">
        <v>44</v>
      </c>
      <c r="E82" s="158"/>
      <c r="F82" s="8"/>
      <c r="G82" s="10"/>
    </row>
    <row r="83" spans="1:7" ht="16.5" customHeight="1" thickBot="1">
      <c r="A83" s="6"/>
      <c r="B83" s="8"/>
      <c r="C83" s="8"/>
      <c r="D83" s="64" t="s">
        <v>45</v>
      </c>
      <c r="E83" s="158"/>
      <c r="F83" s="8"/>
      <c r="G83" s="10"/>
    </row>
    <row r="84" spans="1:7" ht="16.5" customHeight="1" thickBot="1">
      <c r="A84" s="6"/>
      <c r="B84" s="8"/>
      <c r="C84" s="8"/>
      <c r="D84" s="64" t="s">
        <v>46</v>
      </c>
      <c r="E84" s="158"/>
      <c r="F84" s="8"/>
      <c r="G84" s="10"/>
    </row>
    <row r="85" spans="1:7" ht="16.5" customHeight="1" thickBot="1">
      <c r="A85" s="6"/>
      <c r="B85" s="8"/>
      <c r="C85" s="8"/>
      <c r="D85" s="64" t="s">
        <v>47</v>
      </c>
      <c r="E85" s="158"/>
      <c r="F85" s="8"/>
      <c r="G85" s="10"/>
    </row>
    <row r="86" spans="1:7" ht="16.5" customHeight="1" thickBot="1">
      <c r="A86" s="6"/>
      <c r="B86" s="8"/>
      <c r="C86" s="8"/>
      <c r="D86" s="64" t="s">
        <v>48</v>
      </c>
      <c r="E86" s="158"/>
      <c r="F86" s="8"/>
      <c r="G86" s="10"/>
    </row>
    <row r="87" spans="1:7" ht="16.5" customHeight="1" thickBot="1">
      <c r="A87" s="6"/>
      <c r="B87" s="8"/>
      <c r="C87" s="8"/>
      <c r="D87" s="64" t="s">
        <v>49</v>
      </c>
      <c r="E87" s="158"/>
      <c r="F87" s="8"/>
      <c r="G87" s="10"/>
    </row>
    <row r="88" spans="1:7" ht="16.5" customHeight="1" thickBot="1">
      <c r="A88" s="6"/>
      <c r="B88" s="8"/>
      <c r="C88" s="8"/>
      <c r="D88" s="64" t="s">
        <v>50</v>
      </c>
      <c r="E88" s="158"/>
      <c r="F88" s="8"/>
      <c r="G88" s="10"/>
    </row>
    <row r="89" spans="1:7" ht="16.5" customHeight="1" thickBot="1">
      <c r="A89" s="6"/>
      <c r="B89" s="8"/>
      <c r="C89" s="8"/>
      <c r="D89" s="64" t="s">
        <v>51</v>
      </c>
      <c r="E89" s="158"/>
      <c r="F89" s="8"/>
      <c r="G89" s="10"/>
    </row>
    <row r="90" spans="1:7" ht="3.75" customHeight="1" thickBot="1">
      <c r="A90" s="20"/>
      <c r="B90" s="22"/>
      <c r="C90" s="22"/>
      <c r="D90" s="22"/>
      <c r="E90" s="22"/>
      <c r="F90" s="22"/>
      <c r="G90" s="23"/>
    </row>
    <row r="91" ht="13.5" customHeight="1" thickTop="1"/>
  </sheetData>
  <sheetProtection password="DDD8" sheet="1" objects="1" scenarios="1"/>
  <printOptions horizontalCentered="1"/>
  <pageMargins left="0.5" right="0.5" top="0.5" bottom="0.5" header="0.5" footer="0.5"/>
  <pageSetup fitToHeight="13" horizontalDpi="600" verticalDpi="600" orientation="portrait" scale="91" r:id="rId1"/>
  <headerFooter alignWithMargins="0">
    <oddFooter>&amp;LPage &amp;P of &amp;N</oddFooter>
  </headerFooter>
  <rowBreaks count="1" manualBreakCount="1">
    <brk id="44" max="255" man="1"/>
  </rowBreaks>
</worksheet>
</file>

<file path=xl/worksheets/sheet7.xml><?xml version="1.0" encoding="utf-8"?>
<worksheet xmlns="http://schemas.openxmlformats.org/spreadsheetml/2006/main" xmlns:r="http://schemas.openxmlformats.org/officeDocument/2006/relationships">
  <dimension ref="A1:I257"/>
  <sheetViews>
    <sheetView zoomScale="75" zoomScaleNormal="75" zoomScaleSheetLayoutView="75" workbookViewId="0" topLeftCell="A1">
      <selection activeCell="E39" sqref="E39"/>
    </sheetView>
  </sheetViews>
  <sheetFormatPr defaultColWidth="9.140625" defaultRowHeight="15" customHeight="1"/>
  <cols>
    <col min="1" max="1" width="1.7109375" style="26" customWidth="1"/>
    <col min="2" max="2" width="15.00390625" style="26" customWidth="1"/>
    <col min="3" max="3" width="48.140625" style="26" customWidth="1"/>
    <col min="4" max="4" width="19.7109375" style="26" customWidth="1"/>
    <col min="5" max="8" width="15.7109375" style="26" customWidth="1"/>
    <col min="9" max="9" width="1.7109375" style="26" customWidth="1"/>
    <col min="10" max="16384" width="10.8515625" style="26" customWidth="1"/>
  </cols>
  <sheetData>
    <row r="1" spans="1:9" ht="3.75" customHeight="1" thickTop="1">
      <c r="A1" s="174"/>
      <c r="B1" s="175"/>
      <c r="C1" s="175"/>
      <c r="D1" s="175"/>
      <c r="E1" s="175"/>
      <c r="F1" s="175"/>
      <c r="G1" s="175"/>
      <c r="H1" s="175"/>
      <c r="I1" s="176"/>
    </row>
    <row r="2" spans="1:9" ht="18.75" customHeight="1">
      <c r="A2" s="27"/>
      <c r="B2" s="28"/>
      <c r="C2" s="28"/>
      <c r="D2" s="9" t="s">
        <v>155</v>
      </c>
      <c r="E2" s="28"/>
      <c r="F2" s="28"/>
      <c r="G2" s="28"/>
      <c r="H2" s="28"/>
      <c r="I2" s="31"/>
    </row>
    <row r="3" spans="1:9" ht="18.75" customHeight="1">
      <c r="A3" s="27"/>
      <c r="B3" s="28"/>
      <c r="C3" s="28"/>
      <c r="D3" s="9" t="s">
        <v>156</v>
      </c>
      <c r="E3" s="12"/>
      <c r="F3" s="12"/>
      <c r="G3" s="12"/>
      <c r="H3" s="12"/>
      <c r="I3" s="177"/>
    </row>
    <row r="4" spans="1:9" ht="16.5" customHeight="1" thickBot="1">
      <c r="A4" s="27"/>
      <c r="B4" s="28"/>
      <c r="C4" s="28"/>
      <c r="D4" s="11" t="str">
        <f>"FOR "&amp;YearType&amp;" YEAR "&amp;Year</f>
        <v>FOR CALENDAR YEAR 2002</v>
      </c>
      <c r="E4" s="178"/>
      <c r="F4" s="178"/>
      <c r="G4" s="178"/>
      <c r="H4" s="178"/>
      <c r="I4" s="179"/>
    </row>
    <row r="5" spans="1:9" ht="16.5" customHeight="1" thickBot="1" thickTop="1">
      <c r="A5" s="27"/>
      <c r="B5" s="280" t="s">
        <v>271</v>
      </c>
      <c r="C5" s="30" t="str">
        <f>carrierName</f>
        <v>Carrier Name</v>
      </c>
      <c r="D5" s="28"/>
      <c r="E5" s="28"/>
      <c r="F5" s="28"/>
      <c r="G5" s="28"/>
      <c r="H5" s="28"/>
      <c r="I5" s="31"/>
    </row>
    <row r="6" spans="1:9" ht="17.25" customHeight="1" thickBot="1" thickTop="1">
      <c r="A6" s="27"/>
      <c r="B6" s="280" t="s">
        <v>272</v>
      </c>
      <c r="C6" s="30" t="str">
        <f>FEHBCode</f>
        <v>##</v>
      </c>
      <c r="D6" s="28"/>
      <c r="E6" s="28"/>
      <c r="F6" s="28"/>
      <c r="G6" s="28"/>
      <c r="H6" s="28"/>
      <c r="I6" s="31"/>
    </row>
    <row r="7" spans="1:9" ht="0" customHeight="1" hidden="1" thickBot="1" thickTop="1">
      <c r="A7" s="27"/>
      <c r="B7" s="29"/>
      <c r="C7" s="8"/>
      <c r="D7" s="28"/>
      <c r="E7" s="28"/>
      <c r="F7" s="28"/>
      <c r="G7" s="28"/>
      <c r="H7" s="28"/>
      <c r="I7" s="31"/>
    </row>
    <row r="8" spans="1:9" s="180" customFormat="1" ht="17.25" customHeight="1" thickBot="1" thickTop="1">
      <c r="A8" s="181"/>
      <c r="B8" s="182"/>
      <c r="C8" s="183"/>
      <c r="D8" s="65" t="s">
        <v>157</v>
      </c>
      <c r="E8" s="184" t="s">
        <v>158</v>
      </c>
      <c r="F8" s="184" t="s">
        <v>159</v>
      </c>
      <c r="G8" s="65" t="s">
        <v>55</v>
      </c>
      <c r="H8" s="185" t="s">
        <v>56</v>
      </c>
      <c r="I8" s="186"/>
    </row>
    <row r="9" spans="1:9" ht="16.5" customHeight="1" thickBot="1">
      <c r="A9" s="27"/>
      <c r="B9" s="187"/>
      <c r="C9" s="188" t="s">
        <v>160</v>
      </c>
      <c r="D9" s="28"/>
      <c r="E9" s="28"/>
      <c r="F9" s="28"/>
      <c r="G9" s="28"/>
      <c r="H9" s="164"/>
      <c r="I9" s="31"/>
    </row>
    <row r="10" spans="1:9" ht="17.25" customHeight="1" thickBot="1" thickTop="1">
      <c r="A10" s="27"/>
      <c r="B10" s="163"/>
      <c r="C10" s="189" t="s">
        <v>161</v>
      </c>
      <c r="D10" s="41">
        <f>SUM(E10:H10)</f>
        <v>0</v>
      </c>
      <c r="E10" s="41">
        <f>SUM(E11:E12)</f>
        <v>0</v>
      </c>
      <c r="F10" s="41">
        <f>SUM(F11:F12)</f>
        <v>0</v>
      </c>
      <c r="G10" s="41">
        <f>SUM(G11:G12)</f>
        <v>0</v>
      </c>
      <c r="H10" s="190">
        <f>SUM(H11:H12)</f>
        <v>0</v>
      </c>
      <c r="I10" s="31"/>
    </row>
    <row r="11" spans="1:9" ht="17.25" customHeight="1" thickBot="1" thickTop="1">
      <c r="A11" s="27"/>
      <c r="B11" s="163"/>
      <c r="C11" s="191" t="s">
        <v>162</v>
      </c>
      <c r="D11" s="41">
        <f>SUM(E11:H11)</f>
        <v>0</v>
      </c>
      <c r="E11" s="284"/>
      <c r="F11" s="284"/>
      <c r="G11" s="284"/>
      <c r="H11" s="293"/>
      <c r="I11" s="31"/>
    </row>
    <row r="12" spans="1:9" ht="17.25" customHeight="1" thickBot="1" thickTop="1">
      <c r="A12" s="27"/>
      <c r="B12" s="163"/>
      <c r="C12" s="193" t="s">
        <v>163</v>
      </c>
      <c r="D12" s="41">
        <f>SUM(E12:H12)</f>
        <v>0</v>
      </c>
      <c r="E12" s="284"/>
      <c r="F12" s="284"/>
      <c r="G12" s="284"/>
      <c r="H12" s="192"/>
      <c r="I12" s="31"/>
    </row>
    <row r="13" spans="1:9" ht="17.25" customHeight="1" thickBot="1" thickTop="1">
      <c r="A13" s="27"/>
      <c r="B13" s="163"/>
      <c r="C13" s="194"/>
      <c r="D13" s="8"/>
      <c r="E13" s="8"/>
      <c r="F13" s="8"/>
      <c r="G13" s="8"/>
      <c r="H13" s="39"/>
      <c r="I13" s="31"/>
    </row>
    <row r="14" spans="1:9" ht="17.25" customHeight="1" thickBot="1" thickTop="1">
      <c r="A14" s="27"/>
      <c r="B14" s="163"/>
      <c r="C14" s="195" t="s">
        <v>164</v>
      </c>
      <c r="D14" s="41">
        <f>SUM(E14:H14)</f>
        <v>0</v>
      </c>
      <c r="E14" s="41">
        <f>SUM(E15:E16)</f>
        <v>0</v>
      </c>
      <c r="F14" s="41">
        <f>SUM(F15:F16)</f>
        <v>0</v>
      </c>
      <c r="G14" s="41">
        <f>SUM(G15:G16)</f>
        <v>0</v>
      </c>
      <c r="H14" s="190">
        <f>SUM(H15:H16)</f>
        <v>0</v>
      </c>
      <c r="I14" s="31"/>
    </row>
    <row r="15" spans="1:9" ht="17.25" customHeight="1" thickBot="1" thickTop="1">
      <c r="A15" s="27"/>
      <c r="B15" s="163"/>
      <c r="C15" s="191" t="s">
        <v>162</v>
      </c>
      <c r="D15" s="41">
        <f>SUM(E15:H15)</f>
        <v>0</v>
      </c>
      <c r="E15" s="284"/>
      <c r="F15" s="284"/>
      <c r="G15" s="284"/>
      <c r="H15" s="293"/>
      <c r="I15" s="31"/>
    </row>
    <row r="16" spans="1:9" ht="17.25" customHeight="1" thickBot="1" thickTop="1">
      <c r="A16" s="27"/>
      <c r="B16" s="163"/>
      <c r="C16" s="193" t="s">
        <v>163</v>
      </c>
      <c r="D16" s="41">
        <f>SUM(E16:H16)</f>
        <v>0</v>
      </c>
      <c r="E16" s="284"/>
      <c r="F16" s="284"/>
      <c r="G16" s="284"/>
      <c r="H16" s="192"/>
      <c r="I16" s="31"/>
    </row>
    <row r="17" spans="1:9" ht="17.25" customHeight="1" thickBot="1" thickTop="1">
      <c r="A17" s="27"/>
      <c r="B17" s="163"/>
      <c r="C17" s="194"/>
      <c r="D17" s="8"/>
      <c r="E17" s="8"/>
      <c r="F17" s="8"/>
      <c r="G17" s="8"/>
      <c r="H17" s="39"/>
      <c r="I17" s="31"/>
    </row>
    <row r="18" spans="1:9" ht="17.25" customHeight="1" thickBot="1" thickTop="1">
      <c r="A18" s="27"/>
      <c r="B18" s="163"/>
      <c r="C18" s="196" t="s">
        <v>165</v>
      </c>
      <c r="D18" s="41">
        <f>SUM(E18:H18)</f>
        <v>0</v>
      </c>
      <c r="E18" s="41">
        <f>SUM(E19:E20)</f>
        <v>0</v>
      </c>
      <c r="F18" s="41">
        <f>SUM(F19:F20)</f>
        <v>0</v>
      </c>
      <c r="G18" s="41">
        <f>SUM(G19:G20)</f>
        <v>0</v>
      </c>
      <c r="H18" s="190">
        <f>SUM(H19:H20)</f>
        <v>0</v>
      </c>
      <c r="I18" s="31"/>
    </row>
    <row r="19" spans="1:9" ht="17.25" customHeight="1" thickBot="1" thickTop="1">
      <c r="A19" s="27"/>
      <c r="B19" s="163"/>
      <c r="C19" s="191" t="s">
        <v>162</v>
      </c>
      <c r="D19" s="41">
        <f>SUM(E19:H19)</f>
        <v>0</v>
      </c>
      <c r="E19" s="284"/>
      <c r="F19" s="284"/>
      <c r="G19" s="284"/>
      <c r="H19" s="293"/>
      <c r="I19" s="31"/>
    </row>
    <row r="20" spans="1:9" ht="17.25" customHeight="1" thickBot="1" thickTop="1">
      <c r="A20" s="27"/>
      <c r="B20" s="163"/>
      <c r="C20" s="193" t="s">
        <v>163</v>
      </c>
      <c r="D20" s="41">
        <f>SUM(E20:H20)</f>
        <v>0</v>
      </c>
      <c r="E20" s="284"/>
      <c r="F20" s="284"/>
      <c r="G20" s="284"/>
      <c r="H20" s="192"/>
      <c r="I20" s="31"/>
    </row>
    <row r="21" spans="1:9" ht="17.25" customHeight="1" thickBot="1" thickTop="1">
      <c r="A21" s="27"/>
      <c r="B21" s="163"/>
      <c r="C21" s="194"/>
      <c r="D21" s="8"/>
      <c r="E21" s="8"/>
      <c r="F21" s="8"/>
      <c r="G21" s="8"/>
      <c r="H21" s="39"/>
      <c r="I21" s="31"/>
    </row>
    <row r="22" spans="1:9" ht="17.25" customHeight="1" thickBot="1" thickTop="1">
      <c r="A22" s="27"/>
      <c r="B22" s="163"/>
      <c r="C22" s="197" t="s">
        <v>166</v>
      </c>
      <c r="D22" s="41">
        <f>SUM(E22:H22)</f>
        <v>0</v>
      </c>
      <c r="E22" s="41">
        <f>E10+E18-E14</f>
        <v>0</v>
      </c>
      <c r="F22" s="41">
        <f>F10+F18-F14</f>
        <v>0</v>
      </c>
      <c r="G22" s="41">
        <f>G10+G18-G14</f>
        <v>0</v>
      </c>
      <c r="H22" s="190">
        <f>H10+H18-H14</f>
        <v>0</v>
      </c>
      <c r="I22" s="31"/>
    </row>
    <row r="23" spans="1:9" ht="17.25" customHeight="1" thickBot="1" thickTop="1">
      <c r="A23" s="27"/>
      <c r="B23" s="163"/>
      <c r="C23" s="198" t="s">
        <v>167</v>
      </c>
      <c r="D23" s="41">
        <f>SUM(E23:H23)</f>
        <v>0</v>
      </c>
      <c r="E23" s="284"/>
      <c r="F23" s="284"/>
      <c r="G23" s="284"/>
      <c r="H23" s="293"/>
      <c r="I23" s="31"/>
    </row>
    <row r="24" spans="1:9" ht="17.25" customHeight="1" thickBot="1" thickTop="1">
      <c r="A24" s="27"/>
      <c r="B24" s="163"/>
      <c r="C24" s="199" t="s">
        <v>168</v>
      </c>
      <c r="D24" s="41">
        <f>SUM(E24:H24)</f>
        <v>0</v>
      </c>
      <c r="E24" s="41">
        <f>SUM(E22:E23)</f>
        <v>0</v>
      </c>
      <c r="F24" s="41">
        <f>SUM(F22:F23)</f>
        <v>0</v>
      </c>
      <c r="G24" s="41">
        <f>SUM(G22:G23)</f>
        <v>0</v>
      </c>
      <c r="H24" s="294">
        <f>SUM(H22:H23)</f>
        <v>0</v>
      </c>
      <c r="I24" s="31"/>
    </row>
    <row r="25" spans="1:9" ht="15.75" customHeight="1" thickTop="1">
      <c r="A25" s="27"/>
      <c r="B25" s="163"/>
      <c r="C25" s="7"/>
      <c r="D25" s="28"/>
      <c r="E25" s="28"/>
      <c r="F25" s="28"/>
      <c r="G25" s="28"/>
      <c r="H25" s="164"/>
      <c r="I25" s="31"/>
    </row>
    <row r="26" spans="1:9" ht="16.5" customHeight="1" thickBot="1">
      <c r="A26" s="27"/>
      <c r="B26" s="187"/>
      <c r="C26" s="200" t="s">
        <v>169</v>
      </c>
      <c r="D26" s="28"/>
      <c r="E26" s="28"/>
      <c r="F26" s="28"/>
      <c r="G26" s="28"/>
      <c r="H26" s="164"/>
      <c r="I26" s="31"/>
    </row>
    <row r="27" spans="1:9" ht="17.25" customHeight="1" thickBot="1" thickTop="1">
      <c r="A27" s="27"/>
      <c r="B27" s="163"/>
      <c r="C27" s="189" t="s">
        <v>170</v>
      </c>
      <c r="D27" s="41">
        <f>SUM(E27:H27)</f>
        <v>0</v>
      </c>
      <c r="E27" s="41">
        <f>'Health Benefit Charges Paid'!D212</f>
        <v>0</v>
      </c>
      <c r="F27" s="41">
        <f>'Health Benefit Charges Paid'!D316</f>
        <v>0</v>
      </c>
      <c r="G27" s="41">
        <f>'Health Benefit Charges Paid'!D420</f>
        <v>0</v>
      </c>
      <c r="H27" s="190">
        <f>'Health Benefit Charges Paid'!D524</f>
        <v>0</v>
      </c>
      <c r="I27" s="31"/>
    </row>
    <row r="28" spans="1:9" ht="17.25" customHeight="1" thickBot="1" thickTop="1">
      <c r="A28" s="27"/>
      <c r="B28" s="163"/>
      <c r="C28" s="195" t="s">
        <v>171</v>
      </c>
      <c r="D28" s="41">
        <f>SUM(E28:H28)</f>
        <v>0</v>
      </c>
      <c r="E28" s="41">
        <f>E30-E29</f>
        <v>0</v>
      </c>
      <c r="F28" s="41">
        <f>F30-F29</f>
        <v>0</v>
      </c>
      <c r="G28" s="41">
        <f>G30-G29</f>
        <v>0</v>
      </c>
      <c r="H28" s="190">
        <f>H30-H29</f>
        <v>0</v>
      </c>
      <c r="I28" s="31"/>
    </row>
    <row r="29" spans="1:9" ht="17.25" customHeight="1" thickBot="1" thickTop="1">
      <c r="A29" s="27"/>
      <c r="B29" s="163"/>
      <c r="C29" s="191" t="s">
        <v>172</v>
      </c>
      <c r="D29" s="41">
        <f>SUM(E29:H29)</f>
        <v>0</v>
      </c>
      <c r="E29" s="41">
        <f>'Health Benefit Charges Paid'!D114</f>
        <v>0</v>
      </c>
      <c r="F29" s="41">
        <f>'Health Benefit Charges Paid'!D218</f>
        <v>0</v>
      </c>
      <c r="G29" s="41">
        <f>'Health Benefit Charges Paid'!D322</f>
        <v>0</v>
      </c>
      <c r="H29" s="190">
        <f>'Health Benefit Charges Paid'!D426</f>
        <v>0</v>
      </c>
      <c r="I29" s="31"/>
    </row>
    <row r="30" spans="1:9" ht="17.25" customHeight="1" thickBot="1" thickTop="1">
      <c r="A30" s="27"/>
      <c r="B30" s="163"/>
      <c r="C30" s="193" t="s">
        <v>173</v>
      </c>
      <c r="D30" s="41">
        <f>SUM(E30:H30)</f>
        <v>0</v>
      </c>
      <c r="E30" s="41">
        <f>'Health Benefit Charges Paid'!D115</f>
        <v>0</v>
      </c>
      <c r="F30" s="41">
        <f>'Health Benefit Charges Paid'!D219</f>
        <v>0</v>
      </c>
      <c r="G30" s="41">
        <f>'Health Benefit Charges Paid'!D323</f>
        <v>0</v>
      </c>
      <c r="H30" s="190">
        <f>'Health Benefit Charges Paid'!D427</f>
        <v>0</v>
      </c>
      <c r="I30" s="31"/>
    </row>
    <row r="31" spans="1:9" ht="17.25" customHeight="1" thickBot="1" thickTop="1">
      <c r="A31" s="27"/>
      <c r="B31" s="163"/>
      <c r="C31" s="196" t="s">
        <v>174</v>
      </c>
      <c r="D31" s="41">
        <f>SUM(E31:H31)</f>
        <v>0</v>
      </c>
      <c r="E31" s="41">
        <f>SUM(E27:E28)</f>
        <v>0</v>
      </c>
      <c r="F31" s="41">
        <f>SUM(F27:F28)</f>
        <v>0</v>
      </c>
      <c r="G31" s="41">
        <f>SUM(G27:G28)</f>
        <v>0</v>
      </c>
      <c r="H31" s="190">
        <f>SUM(H27:H28)</f>
        <v>0</v>
      </c>
      <c r="I31" s="31"/>
    </row>
    <row r="32" spans="1:9" ht="16.5" customHeight="1" thickTop="1">
      <c r="A32" s="27"/>
      <c r="B32" s="163"/>
      <c r="C32" s="201"/>
      <c r="D32" s="28"/>
      <c r="E32" s="28"/>
      <c r="F32" s="28"/>
      <c r="G32" s="28"/>
      <c r="H32" s="164"/>
      <c r="I32" s="31"/>
    </row>
    <row r="33" spans="1:9" ht="16.5" customHeight="1" thickBot="1">
      <c r="A33" s="27"/>
      <c r="B33" s="187"/>
      <c r="C33" s="202" t="s">
        <v>52</v>
      </c>
      <c r="D33" s="28"/>
      <c r="E33" s="28"/>
      <c r="F33" s="28"/>
      <c r="G33" s="28"/>
      <c r="H33" s="164"/>
      <c r="I33" s="31"/>
    </row>
    <row r="34" spans="1:9" ht="17.25" customHeight="1" thickBot="1" thickTop="1">
      <c r="A34" s="27"/>
      <c r="B34" s="163"/>
      <c r="C34" s="189" t="s">
        <v>170</v>
      </c>
      <c r="D34" s="41">
        <f aca="true" t="shared" si="0" ref="D34:D39">SUM(E34:H34)</f>
        <v>0</v>
      </c>
      <c r="E34" s="284"/>
      <c r="F34" s="284"/>
      <c r="G34" s="284"/>
      <c r="H34" s="293"/>
      <c r="I34" s="31"/>
    </row>
    <row r="35" spans="1:9" ht="17.25" customHeight="1" thickBot="1" thickTop="1">
      <c r="A35" s="27"/>
      <c r="B35" s="163"/>
      <c r="C35" s="195" t="s">
        <v>175</v>
      </c>
      <c r="D35" s="41">
        <f t="shared" si="0"/>
        <v>0</v>
      </c>
      <c r="E35" s="41">
        <f>'Administrative Expenses'!E37</f>
        <v>0</v>
      </c>
      <c r="F35" s="41">
        <f>'Administrative Expenses'!F37</f>
        <v>0</v>
      </c>
      <c r="G35" s="41">
        <f>'Administrative Expenses'!G37</f>
        <v>0</v>
      </c>
      <c r="H35" s="86">
        <f>'Administrative Expenses'!H37</f>
        <v>0</v>
      </c>
      <c r="I35" s="31"/>
    </row>
    <row r="36" spans="1:9" ht="17.25" customHeight="1" thickBot="1" thickTop="1">
      <c r="A36" s="27"/>
      <c r="B36" s="163"/>
      <c r="C36" s="196" t="s">
        <v>171</v>
      </c>
      <c r="D36" s="41">
        <f t="shared" si="0"/>
        <v>0</v>
      </c>
      <c r="E36" s="41">
        <f>E38-E37</f>
        <v>0</v>
      </c>
      <c r="F36" s="41">
        <f>F38-F37</f>
        <v>0</v>
      </c>
      <c r="G36" s="41">
        <f>G38-G37</f>
        <v>0</v>
      </c>
      <c r="H36" s="190">
        <f>H38-H37</f>
        <v>0</v>
      </c>
      <c r="I36" s="31"/>
    </row>
    <row r="37" spans="1:9" ht="17.25" customHeight="1" thickBot="1" thickTop="1">
      <c r="A37" s="27"/>
      <c r="B37" s="163"/>
      <c r="C37" s="191" t="s">
        <v>172</v>
      </c>
      <c r="D37" s="41">
        <f t="shared" si="0"/>
        <v>0</v>
      </c>
      <c r="E37" s="284"/>
      <c r="F37" s="284"/>
      <c r="G37" s="284"/>
      <c r="H37" s="293"/>
      <c r="I37" s="31"/>
    </row>
    <row r="38" spans="1:9" ht="17.25" customHeight="1" thickBot="1" thickTop="1">
      <c r="A38" s="27"/>
      <c r="B38" s="163"/>
      <c r="C38" s="193" t="s">
        <v>173</v>
      </c>
      <c r="D38" s="41">
        <f t="shared" si="0"/>
        <v>0</v>
      </c>
      <c r="E38" s="284"/>
      <c r="F38" s="284"/>
      <c r="G38" s="284"/>
      <c r="H38" s="192"/>
      <c r="I38" s="31"/>
    </row>
    <row r="39" spans="1:9" ht="17.25" customHeight="1" thickBot="1" thickTop="1">
      <c r="A39" s="27"/>
      <c r="B39" s="163"/>
      <c r="C39" s="197" t="s">
        <v>176</v>
      </c>
      <c r="D39" s="41">
        <f t="shared" si="0"/>
        <v>0</v>
      </c>
      <c r="E39" s="41">
        <f>SUM(E34:E36)</f>
        <v>0</v>
      </c>
      <c r="F39" s="41">
        <f>SUM(F34:F36)</f>
        <v>0</v>
      </c>
      <c r="G39" s="41">
        <f>SUM(G34:G36)</f>
        <v>0</v>
      </c>
      <c r="H39" s="294">
        <f>SUM(H34:H36)</f>
        <v>0</v>
      </c>
      <c r="I39" s="31"/>
    </row>
    <row r="40" spans="1:9" ht="16.5" customHeight="1" thickTop="1">
      <c r="A40" s="27"/>
      <c r="B40" s="163"/>
      <c r="C40" s="201"/>
      <c r="D40" s="28"/>
      <c r="E40" s="28"/>
      <c r="F40" s="28"/>
      <c r="G40" s="28"/>
      <c r="H40" s="164"/>
      <c r="I40" s="31"/>
    </row>
    <row r="41" spans="1:9" ht="16.5" customHeight="1" thickBot="1">
      <c r="A41" s="27"/>
      <c r="B41" s="187"/>
      <c r="C41" s="203" t="s">
        <v>177</v>
      </c>
      <c r="D41" s="28"/>
      <c r="E41" s="28"/>
      <c r="F41" s="28"/>
      <c r="G41" s="28"/>
      <c r="H41" s="164"/>
      <c r="I41" s="31"/>
    </row>
    <row r="42" spans="1:9" ht="17.25" customHeight="1" thickBot="1" thickTop="1">
      <c r="A42" s="27"/>
      <c r="B42" s="187"/>
      <c r="C42" s="189" t="s">
        <v>178</v>
      </c>
      <c r="D42" s="41">
        <f>SUM(E42:H42)</f>
        <v>0</v>
      </c>
      <c r="E42" s="38"/>
      <c r="F42" s="38"/>
      <c r="G42" s="38"/>
      <c r="H42" s="293"/>
      <c r="I42" s="31"/>
    </row>
    <row r="43" spans="1:9" ht="17.25" customHeight="1" thickBot="1" thickTop="1">
      <c r="A43" s="27"/>
      <c r="B43" s="187"/>
      <c r="C43" s="195" t="s">
        <v>179</v>
      </c>
      <c r="D43" s="41">
        <f>SUM(E43:H43)</f>
        <v>0</v>
      </c>
      <c r="E43" s="38"/>
      <c r="F43" s="38"/>
      <c r="G43" s="38"/>
      <c r="H43" s="192"/>
      <c r="I43" s="31"/>
    </row>
    <row r="44" spans="1:9" ht="17.25" customHeight="1" thickBot="1" thickTop="1">
      <c r="A44" s="27"/>
      <c r="B44" s="187"/>
      <c r="C44" s="196" t="s">
        <v>180</v>
      </c>
      <c r="D44" s="41">
        <f>SUM(E44:H44)</f>
        <v>0</v>
      </c>
      <c r="E44" s="284"/>
      <c r="F44" s="284"/>
      <c r="G44" s="284"/>
      <c r="H44" s="192"/>
      <c r="I44" s="31"/>
    </row>
    <row r="45" spans="1:9" ht="17.25" customHeight="1" thickBot="1" thickTop="1">
      <c r="A45" s="27"/>
      <c r="B45" s="187"/>
      <c r="C45" s="204" t="s">
        <v>112</v>
      </c>
      <c r="D45" s="41">
        <f>SUM(E45:H45)</f>
        <v>0</v>
      </c>
      <c r="E45" s="41">
        <f>SUM(D61:D80)</f>
        <v>0</v>
      </c>
      <c r="F45" s="41">
        <f>SUM(D84:D103)</f>
        <v>0</v>
      </c>
      <c r="G45" s="41">
        <f>SUM(D107:D126)</f>
        <v>0</v>
      </c>
      <c r="H45" s="294">
        <f>SUM(D130:D149)</f>
        <v>0</v>
      </c>
      <c r="I45" s="31"/>
    </row>
    <row r="46" spans="1:9" ht="17.25" customHeight="1" thickBot="1" thickTop="1">
      <c r="A46" s="27"/>
      <c r="B46" s="187"/>
      <c r="C46" s="198" t="s">
        <v>181</v>
      </c>
      <c r="D46" s="41">
        <f>SUM(E46:H46)</f>
        <v>0</v>
      </c>
      <c r="E46" s="41">
        <f>SUM(E42:E45)</f>
        <v>0</v>
      </c>
      <c r="F46" s="41">
        <f>SUM(F42:F45)</f>
        <v>0</v>
      </c>
      <c r="G46" s="41">
        <f>SUM(G42:G45)</f>
        <v>0</v>
      </c>
      <c r="H46" s="41">
        <f>SUM(H42:H45)</f>
        <v>0</v>
      </c>
      <c r="I46" s="31"/>
    </row>
    <row r="47" spans="1:9" ht="16.5" customHeight="1" thickTop="1">
      <c r="A47" s="27"/>
      <c r="B47" s="163"/>
      <c r="C47" s="201"/>
      <c r="D47" s="28"/>
      <c r="E47" s="28"/>
      <c r="F47" s="28"/>
      <c r="G47" s="28"/>
      <c r="H47" s="164"/>
      <c r="I47" s="31"/>
    </row>
    <row r="48" spans="1:9" ht="16.5" customHeight="1" thickBot="1">
      <c r="A48" s="27"/>
      <c r="B48" s="187"/>
      <c r="C48" s="205" t="s">
        <v>182</v>
      </c>
      <c r="D48" s="28"/>
      <c r="E48" s="28"/>
      <c r="F48" s="28"/>
      <c r="G48" s="28"/>
      <c r="H48" s="164"/>
      <c r="I48" s="31"/>
    </row>
    <row r="49" spans="1:9" ht="17.25" customHeight="1" thickBot="1" thickTop="1">
      <c r="A49" s="27"/>
      <c r="B49" s="163"/>
      <c r="C49" s="189" t="s">
        <v>183</v>
      </c>
      <c r="D49" s="41">
        <f aca="true" t="shared" si="1" ref="D49:D55">SUM(E49:H49)</f>
        <v>0</v>
      </c>
      <c r="E49" s="284"/>
      <c r="F49" s="284"/>
      <c r="G49" s="284"/>
      <c r="H49" s="293"/>
      <c r="I49" s="31"/>
    </row>
    <row r="50" spans="1:9" ht="17.25" customHeight="1" thickBot="1" thickTop="1">
      <c r="A50" s="27"/>
      <c r="B50" s="163"/>
      <c r="C50" s="195" t="s">
        <v>184</v>
      </c>
      <c r="D50" s="41">
        <f t="shared" si="1"/>
        <v>0</v>
      </c>
      <c r="E50" s="41">
        <f>E24-E31-E39-E46</f>
        <v>0</v>
      </c>
      <c r="F50" s="41">
        <f>F24-F31-F39-F46</f>
        <v>0</v>
      </c>
      <c r="G50" s="41">
        <f>G24-G31-G39-G46</f>
        <v>0</v>
      </c>
      <c r="H50" s="294">
        <f>H24-H31-H39-H46</f>
        <v>0</v>
      </c>
      <c r="I50" s="31"/>
    </row>
    <row r="51" spans="1:9" ht="17.25" customHeight="1" thickBot="1" thickTop="1">
      <c r="A51" s="27"/>
      <c r="B51" s="163"/>
      <c r="C51" s="196" t="s">
        <v>185</v>
      </c>
      <c r="D51" s="41">
        <f t="shared" si="1"/>
        <v>0</v>
      </c>
      <c r="E51" s="41">
        <f>'Prior Period Adjustments'!C24</f>
        <v>0</v>
      </c>
      <c r="F51" s="41">
        <f>'Prior Period Adjustments'!C42</f>
        <v>0</v>
      </c>
      <c r="G51" s="41">
        <f>'Prior Period Adjustments'!C60</f>
        <v>0</v>
      </c>
      <c r="H51" s="190">
        <f>'Prior Period Adjustments'!C78</f>
        <v>0</v>
      </c>
      <c r="I51" s="31"/>
    </row>
    <row r="52" spans="1:9" ht="17.25" customHeight="1" thickBot="1" thickTop="1">
      <c r="A52" s="27"/>
      <c r="B52" s="163"/>
      <c r="C52" s="197" t="s">
        <v>186</v>
      </c>
      <c r="D52" s="41">
        <f t="shared" si="1"/>
        <v>0</v>
      </c>
      <c r="E52" s="284"/>
      <c r="F52" s="284"/>
      <c r="G52" s="284"/>
      <c r="H52" s="293"/>
      <c r="I52" s="31"/>
    </row>
    <row r="53" spans="1:9" ht="17.25" customHeight="1" thickBot="1" thickTop="1">
      <c r="A53" s="27"/>
      <c r="B53" s="163"/>
      <c r="C53" s="198" t="s">
        <v>187</v>
      </c>
      <c r="D53" s="41">
        <f t="shared" si="1"/>
        <v>0</v>
      </c>
      <c r="E53" s="284"/>
      <c r="F53" s="284"/>
      <c r="G53" s="284"/>
      <c r="H53" s="192"/>
      <c r="I53" s="31"/>
    </row>
    <row r="54" spans="1:9" ht="17.25" customHeight="1" thickBot="1" thickTop="1">
      <c r="A54" s="27"/>
      <c r="B54" s="163"/>
      <c r="C54" s="206" t="s">
        <v>112</v>
      </c>
      <c r="D54" s="41">
        <f t="shared" si="1"/>
        <v>0</v>
      </c>
      <c r="E54" s="41">
        <f>SUM(D155:D174)</f>
        <v>0</v>
      </c>
      <c r="F54" s="41">
        <f>SUM(D178:D197)</f>
        <v>0</v>
      </c>
      <c r="G54" s="41">
        <f>SUM(D201:D220)</f>
        <v>0</v>
      </c>
      <c r="H54" s="294">
        <f>SUM(D224:D243)</f>
        <v>0</v>
      </c>
      <c r="I54" s="31"/>
    </row>
    <row r="55" spans="1:9" ht="17.25" customHeight="1" thickBot="1" thickTop="1">
      <c r="A55" s="27"/>
      <c r="B55" s="207"/>
      <c r="C55" s="208" t="s">
        <v>188</v>
      </c>
      <c r="D55" s="59">
        <f t="shared" si="1"/>
        <v>0</v>
      </c>
      <c r="E55" s="59">
        <f>E49+E50+E51+E52-E53+E54</f>
        <v>0</v>
      </c>
      <c r="F55" s="59">
        <f>F49+F50+F51+F52-F53+F54</f>
        <v>0</v>
      </c>
      <c r="G55" s="59">
        <f>G49+G50+G51+G52-G53+G54</f>
        <v>0</v>
      </c>
      <c r="H55" s="209">
        <f>H49+H50+H51+H52-H53+H54</f>
        <v>0</v>
      </c>
      <c r="I55" s="31"/>
    </row>
    <row r="56" spans="1:9" ht="15.75" customHeight="1" thickTop="1">
      <c r="A56" s="27"/>
      <c r="B56" s="28"/>
      <c r="C56" s="28"/>
      <c r="D56" s="28"/>
      <c r="E56" s="28"/>
      <c r="F56" s="28"/>
      <c r="G56" s="28"/>
      <c r="H56" s="28"/>
      <c r="I56" s="31"/>
    </row>
    <row r="57" spans="1:9" ht="15.75" customHeight="1" thickBot="1">
      <c r="A57" s="27"/>
      <c r="B57" s="28"/>
      <c r="C57" s="28"/>
      <c r="D57" s="28"/>
      <c r="E57" s="28"/>
      <c r="F57" s="28"/>
      <c r="G57" s="28"/>
      <c r="H57" s="28"/>
      <c r="I57" s="31"/>
    </row>
    <row r="58" spans="1:9" ht="19.5" customHeight="1" thickTop="1">
      <c r="A58" s="27"/>
      <c r="B58" s="210"/>
      <c r="C58" s="211" t="s">
        <v>189</v>
      </c>
      <c r="D58" s="212"/>
      <c r="E58" s="213"/>
      <c r="F58" s="28"/>
      <c r="G58" s="28"/>
      <c r="H58" s="28"/>
      <c r="I58" s="31"/>
    </row>
    <row r="59" spans="1:9" ht="15.75" customHeight="1">
      <c r="A59" s="27"/>
      <c r="B59" s="163"/>
      <c r="C59" s="28"/>
      <c r="D59" s="155" t="s">
        <v>53</v>
      </c>
      <c r="E59" s="164"/>
      <c r="F59" s="28"/>
      <c r="G59" s="28"/>
      <c r="H59" s="28"/>
      <c r="I59" s="31"/>
    </row>
    <row r="60" spans="1:9" ht="16.5" customHeight="1" thickBot="1">
      <c r="A60" s="27"/>
      <c r="B60" s="163"/>
      <c r="C60" s="72" t="s">
        <v>190</v>
      </c>
      <c r="D60" s="72" t="s">
        <v>191</v>
      </c>
      <c r="E60" s="164"/>
      <c r="F60" s="28"/>
      <c r="G60" s="28"/>
      <c r="H60" s="28"/>
      <c r="I60" s="31"/>
    </row>
    <row r="61" spans="1:9" ht="16.5" customHeight="1" thickBot="1">
      <c r="A61" s="27"/>
      <c r="B61" s="75" t="s">
        <v>92</v>
      </c>
      <c r="C61" s="14"/>
      <c r="D61" s="38"/>
      <c r="E61" s="164"/>
      <c r="F61" s="28"/>
      <c r="G61" s="28"/>
      <c r="H61" s="28"/>
      <c r="I61" s="31"/>
    </row>
    <row r="62" spans="1:9" ht="16.5" customHeight="1" thickBot="1">
      <c r="A62" s="27"/>
      <c r="B62" s="75" t="s">
        <v>93</v>
      </c>
      <c r="C62" s="14"/>
      <c r="D62" s="38"/>
      <c r="E62" s="164"/>
      <c r="F62" s="28"/>
      <c r="G62" s="28"/>
      <c r="H62" s="28"/>
      <c r="I62" s="31"/>
    </row>
    <row r="63" spans="1:9" ht="16.5" customHeight="1" thickBot="1">
      <c r="A63" s="27"/>
      <c r="B63" s="75" t="s">
        <v>94</v>
      </c>
      <c r="C63" s="14"/>
      <c r="D63" s="38"/>
      <c r="E63" s="164"/>
      <c r="F63" s="28"/>
      <c r="G63" s="28"/>
      <c r="H63" s="28"/>
      <c r="I63" s="31"/>
    </row>
    <row r="64" spans="1:9" ht="16.5" customHeight="1" thickBot="1">
      <c r="A64" s="27"/>
      <c r="B64" s="75" t="s">
        <v>95</v>
      </c>
      <c r="C64" s="14"/>
      <c r="D64" s="38"/>
      <c r="E64" s="164"/>
      <c r="F64" s="28"/>
      <c r="G64" s="28"/>
      <c r="H64" s="28"/>
      <c r="I64" s="31"/>
    </row>
    <row r="65" spans="1:9" ht="16.5" customHeight="1" thickBot="1">
      <c r="A65" s="27"/>
      <c r="B65" s="75" t="s">
        <v>96</v>
      </c>
      <c r="C65" s="14"/>
      <c r="D65" s="38"/>
      <c r="E65" s="164"/>
      <c r="F65" s="28"/>
      <c r="G65" s="28"/>
      <c r="H65" s="28"/>
      <c r="I65" s="31"/>
    </row>
    <row r="66" spans="1:9" ht="16.5" customHeight="1" thickBot="1">
      <c r="A66" s="27"/>
      <c r="B66" s="75" t="s">
        <v>97</v>
      </c>
      <c r="C66" s="14"/>
      <c r="D66" s="38"/>
      <c r="E66" s="164"/>
      <c r="F66" s="28"/>
      <c r="G66" s="28"/>
      <c r="H66" s="28"/>
      <c r="I66" s="31"/>
    </row>
    <row r="67" spans="1:9" ht="16.5" customHeight="1" thickBot="1">
      <c r="A67" s="27"/>
      <c r="B67" s="75" t="s">
        <v>98</v>
      </c>
      <c r="C67" s="14"/>
      <c r="D67" s="38"/>
      <c r="E67" s="164"/>
      <c r="F67" s="28"/>
      <c r="G67" s="28"/>
      <c r="H67" s="28"/>
      <c r="I67" s="31"/>
    </row>
    <row r="68" spans="1:9" ht="16.5" customHeight="1" thickBot="1">
      <c r="A68" s="27"/>
      <c r="B68" s="75" t="s">
        <v>99</v>
      </c>
      <c r="C68" s="14"/>
      <c r="D68" s="38"/>
      <c r="E68" s="164"/>
      <c r="F68" s="28"/>
      <c r="G68" s="28"/>
      <c r="H68" s="28"/>
      <c r="I68" s="31"/>
    </row>
    <row r="69" spans="1:9" ht="16.5" customHeight="1" thickBot="1">
      <c r="A69" s="27"/>
      <c r="B69" s="75" t="s">
        <v>100</v>
      </c>
      <c r="C69" s="14"/>
      <c r="D69" s="38"/>
      <c r="E69" s="164"/>
      <c r="F69" s="28"/>
      <c r="G69" s="28"/>
      <c r="H69" s="28"/>
      <c r="I69" s="31"/>
    </row>
    <row r="70" spans="1:9" ht="16.5" customHeight="1" thickBot="1">
      <c r="A70" s="27"/>
      <c r="B70" s="75" t="s">
        <v>101</v>
      </c>
      <c r="C70" s="14"/>
      <c r="D70" s="38"/>
      <c r="E70" s="164"/>
      <c r="F70" s="28"/>
      <c r="G70" s="28"/>
      <c r="H70" s="28"/>
      <c r="I70" s="31"/>
    </row>
    <row r="71" spans="1:9" ht="16.5" customHeight="1" thickBot="1">
      <c r="A71" s="27"/>
      <c r="B71" s="75" t="s">
        <v>102</v>
      </c>
      <c r="C71" s="14"/>
      <c r="D71" s="38"/>
      <c r="E71" s="164"/>
      <c r="F71" s="28"/>
      <c r="G71" s="28"/>
      <c r="H71" s="28"/>
      <c r="I71" s="31"/>
    </row>
    <row r="72" spans="1:9" ht="16.5" customHeight="1" thickBot="1">
      <c r="A72" s="27"/>
      <c r="B72" s="75" t="s">
        <v>103</v>
      </c>
      <c r="C72" s="14"/>
      <c r="D72" s="38"/>
      <c r="E72" s="164"/>
      <c r="F72" s="28"/>
      <c r="G72" s="28"/>
      <c r="H72" s="28"/>
      <c r="I72" s="31"/>
    </row>
    <row r="73" spans="1:9" ht="16.5" customHeight="1" thickBot="1">
      <c r="A73" s="27"/>
      <c r="B73" s="75" t="s">
        <v>104</v>
      </c>
      <c r="C73" s="14"/>
      <c r="D73" s="38"/>
      <c r="E73" s="164"/>
      <c r="F73" s="28"/>
      <c r="G73" s="28"/>
      <c r="H73" s="28"/>
      <c r="I73" s="31"/>
    </row>
    <row r="74" spans="1:9" ht="16.5" customHeight="1" thickBot="1">
      <c r="A74" s="27"/>
      <c r="B74" s="75" t="s">
        <v>105</v>
      </c>
      <c r="C74" s="14"/>
      <c r="D74" s="38"/>
      <c r="E74" s="164"/>
      <c r="F74" s="28"/>
      <c r="G74" s="28"/>
      <c r="H74" s="28"/>
      <c r="I74" s="31"/>
    </row>
    <row r="75" spans="1:9" ht="16.5" customHeight="1" thickBot="1">
      <c r="A75" s="27"/>
      <c r="B75" s="75" t="s">
        <v>106</v>
      </c>
      <c r="C75" s="14"/>
      <c r="D75" s="38"/>
      <c r="E75" s="164"/>
      <c r="F75" s="28"/>
      <c r="G75" s="28"/>
      <c r="H75" s="28"/>
      <c r="I75" s="31"/>
    </row>
    <row r="76" spans="1:9" ht="16.5" customHeight="1" thickBot="1">
      <c r="A76" s="27"/>
      <c r="B76" s="75" t="s">
        <v>107</v>
      </c>
      <c r="C76" s="14"/>
      <c r="D76" s="38"/>
      <c r="E76" s="164"/>
      <c r="F76" s="28"/>
      <c r="G76" s="28"/>
      <c r="H76" s="28"/>
      <c r="I76" s="31"/>
    </row>
    <row r="77" spans="1:9" ht="16.5" customHeight="1" thickBot="1">
      <c r="A77" s="27"/>
      <c r="B77" s="75" t="s">
        <v>108</v>
      </c>
      <c r="C77" s="14"/>
      <c r="D77" s="38"/>
      <c r="E77" s="164"/>
      <c r="F77" s="28"/>
      <c r="G77" s="28"/>
      <c r="H77" s="28"/>
      <c r="I77" s="31"/>
    </row>
    <row r="78" spans="1:9" ht="16.5" customHeight="1" thickBot="1">
      <c r="A78" s="27"/>
      <c r="B78" s="75" t="s">
        <v>109</v>
      </c>
      <c r="C78" s="14"/>
      <c r="D78" s="38"/>
      <c r="E78" s="164"/>
      <c r="F78" s="28"/>
      <c r="G78" s="28"/>
      <c r="H78" s="28"/>
      <c r="I78" s="31"/>
    </row>
    <row r="79" spans="1:9" ht="16.5" customHeight="1" thickBot="1">
      <c r="A79" s="27"/>
      <c r="B79" s="75" t="s">
        <v>110</v>
      </c>
      <c r="C79" s="14"/>
      <c r="D79" s="38"/>
      <c r="E79" s="164"/>
      <c r="F79" s="28"/>
      <c r="G79" s="28"/>
      <c r="H79" s="28"/>
      <c r="I79" s="31"/>
    </row>
    <row r="80" spans="1:9" ht="16.5" customHeight="1" thickBot="1">
      <c r="A80" s="27"/>
      <c r="B80" s="75" t="s">
        <v>111</v>
      </c>
      <c r="C80" s="14"/>
      <c r="D80" s="38"/>
      <c r="E80" s="164"/>
      <c r="F80" s="28"/>
      <c r="G80" s="28"/>
      <c r="H80" s="28"/>
      <c r="I80" s="31"/>
    </row>
    <row r="81" spans="1:9" ht="15" customHeight="1">
      <c r="A81" s="27"/>
      <c r="B81" s="163"/>
      <c r="C81" s="28"/>
      <c r="D81" s="28"/>
      <c r="E81" s="164"/>
      <c r="F81" s="28"/>
      <c r="G81" s="28"/>
      <c r="H81" s="28"/>
      <c r="I81" s="31"/>
    </row>
    <row r="82" spans="1:9" ht="15.75" customHeight="1">
      <c r="A82" s="27"/>
      <c r="B82" s="163"/>
      <c r="C82" s="28"/>
      <c r="D82" s="155" t="s">
        <v>54</v>
      </c>
      <c r="E82" s="164"/>
      <c r="F82" s="28"/>
      <c r="G82" s="28"/>
      <c r="H82" s="28"/>
      <c r="I82" s="31"/>
    </row>
    <row r="83" spans="1:9" ht="16.5" customHeight="1" thickBot="1">
      <c r="A83" s="27"/>
      <c r="B83" s="163"/>
      <c r="C83" s="72" t="s">
        <v>190</v>
      </c>
      <c r="D83" s="72" t="s">
        <v>191</v>
      </c>
      <c r="E83" s="164"/>
      <c r="F83" s="28"/>
      <c r="G83" s="28"/>
      <c r="H83" s="28"/>
      <c r="I83" s="31"/>
    </row>
    <row r="84" spans="1:9" ht="16.5" customHeight="1" thickBot="1">
      <c r="A84" s="27"/>
      <c r="B84" s="75" t="s">
        <v>92</v>
      </c>
      <c r="C84" s="14"/>
      <c r="D84" s="38"/>
      <c r="E84" s="164"/>
      <c r="F84" s="28"/>
      <c r="G84" s="28"/>
      <c r="H84" s="28"/>
      <c r="I84" s="31"/>
    </row>
    <row r="85" spans="1:9" ht="16.5" customHeight="1" thickBot="1">
      <c r="A85" s="27"/>
      <c r="B85" s="75" t="s">
        <v>93</v>
      </c>
      <c r="C85" s="14"/>
      <c r="D85" s="38"/>
      <c r="E85" s="164"/>
      <c r="F85" s="28"/>
      <c r="G85" s="28"/>
      <c r="H85" s="28"/>
      <c r="I85" s="31"/>
    </row>
    <row r="86" spans="1:9" ht="16.5" customHeight="1" thickBot="1">
      <c r="A86" s="27"/>
      <c r="B86" s="75" t="s">
        <v>94</v>
      </c>
      <c r="C86" s="14"/>
      <c r="D86" s="38"/>
      <c r="E86" s="164"/>
      <c r="F86" s="28"/>
      <c r="G86" s="28"/>
      <c r="H86" s="28"/>
      <c r="I86" s="31"/>
    </row>
    <row r="87" spans="1:9" ht="16.5" customHeight="1" thickBot="1">
      <c r="A87" s="27"/>
      <c r="B87" s="75" t="s">
        <v>95</v>
      </c>
      <c r="C87" s="14"/>
      <c r="D87" s="38"/>
      <c r="E87" s="164"/>
      <c r="F87" s="28"/>
      <c r="G87" s="28"/>
      <c r="H87" s="28"/>
      <c r="I87" s="31"/>
    </row>
    <row r="88" spans="1:9" ht="16.5" customHeight="1" thickBot="1">
      <c r="A88" s="27"/>
      <c r="B88" s="75" t="s">
        <v>96</v>
      </c>
      <c r="C88" s="14"/>
      <c r="D88" s="38"/>
      <c r="E88" s="164"/>
      <c r="F88" s="28"/>
      <c r="G88" s="28"/>
      <c r="H88" s="28"/>
      <c r="I88" s="31"/>
    </row>
    <row r="89" spans="1:9" ht="16.5" customHeight="1" thickBot="1">
      <c r="A89" s="27"/>
      <c r="B89" s="75" t="s">
        <v>97</v>
      </c>
      <c r="C89" s="14"/>
      <c r="D89" s="38"/>
      <c r="E89" s="164"/>
      <c r="F89" s="28"/>
      <c r="G89" s="28"/>
      <c r="H89" s="28"/>
      <c r="I89" s="31"/>
    </row>
    <row r="90" spans="1:9" ht="16.5" customHeight="1" thickBot="1">
      <c r="A90" s="27"/>
      <c r="B90" s="75" t="s">
        <v>98</v>
      </c>
      <c r="C90" s="14"/>
      <c r="D90" s="38"/>
      <c r="E90" s="164"/>
      <c r="F90" s="28"/>
      <c r="G90" s="28"/>
      <c r="H90" s="28"/>
      <c r="I90" s="31"/>
    </row>
    <row r="91" spans="1:9" ht="16.5" customHeight="1" thickBot="1">
      <c r="A91" s="27"/>
      <c r="B91" s="75" t="s">
        <v>99</v>
      </c>
      <c r="C91" s="14"/>
      <c r="D91" s="38"/>
      <c r="E91" s="164"/>
      <c r="F91" s="28"/>
      <c r="G91" s="28"/>
      <c r="H91" s="28"/>
      <c r="I91" s="31"/>
    </row>
    <row r="92" spans="1:9" ht="16.5" customHeight="1" thickBot="1">
      <c r="A92" s="27"/>
      <c r="B92" s="75" t="s">
        <v>100</v>
      </c>
      <c r="C92" s="14"/>
      <c r="D92" s="38"/>
      <c r="E92" s="164"/>
      <c r="F92" s="28"/>
      <c r="G92" s="28"/>
      <c r="H92" s="28"/>
      <c r="I92" s="31"/>
    </row>
    <row r="93" spans="1:9" ht="16.5" customHeight="1" thickBot="1">
      <c r="A93" s="27"/>
      <c r="B93" s="75" t="s">
        <v>101</v>
      </c>
      <c r="C93" s="14"/>
      <c r="D93" s="38"/>
      <c r="E93" s="164"/>
      <c r="F93" s="28"/>
      <c r="G93" s="28"/>
      <c r="H93" s="28"/>
      <c r="I93" s="31"/>
    </row>
    <row r="94" spans="1:9" ht="16.5" customHeight="1" thickBot="1">
      <c r="A94" s="27"/>
      <c r="B94" s="75" t="s">
        <v>102</v>
      </c>
      <c r="C94" s="14"/>
      <c r="D94" s="38"/>
      <c r="E94" s="164"/>
      <c r="F94" s="28"/>
      <c r="G94" s="28"/>
      <c r="H94" s="28"/>
      <c r="I94" s="31"/>
    </row>
    <row r="95" spans="1:9" ht="16.5" customHeight="1" thickBot="1">
      <c r="A95" s="27"/>
      <c r="B95" s="75" t="s">
        <v>103</v>
      </c>
      <c r="C95" s="14"/>
      <c r="D95" s="38"/>
      <c r="E95" s="164"/>
      <c r="F95" s="28"/>
      <c r="G95" s="28"/>
      <c r="H95" s="28"/>
      <c r="I95" s="31"/>
    </row>
    <row r="96" spans="1:9" ht="16.5" customHeight="1" thickBot="1">
      <c r="A96" s="27"/>
      <c r="B96" s="75" t="s">
        <v>104</v>
      </c>
      <c r="C96" s="14"/>
      <c r="D96" s="38"/>
      <c r="E96" s="164"/>
      <c r="F96" s="28"/>
      <c r="G96" s="28"/>
      <c r="H96" s="28"/>
      <c r="I96" s="31"/>
    </row>
    <row r="97" spans="1:9" ht="16.5" customHeight="1" thickBot="1">
      <c r="A97" s="27"/>
      <c r="B97" s="75" t="s">
        <v>105</v>
      </c>
      <c r="C97" s="14"/>
      <c r="D97" s="38"/>
      <c r="E97" s="164"/>
      <c r="F97" s="28"/>
      <c r="G97" s="28"/>
      <c r="H97" s="28"/>
      <c r="I97" s="31"/>
    </row>
    <row r="98" spans="1:9" ht="16.5" customHeight="1" thickBot="1">
      <c r="A98" s="27"/>
      <c r="B98" s="75" t="s">
        <v>106</v>
      </c>
      <c r="C98" s="14"/>
      <c r="D98" s="38"/>
      <c r="E98" s="164"/>
      <c r="F98" s="28"/>
      <c r="G98" s="28"/>
      <c r="H98" s="28"/>
      <c r="I98" s="31"/>
    </row>
    <row r="99" spans="1:9" ht="16.5" customHeight="1" thickBot="1">
      <c r="A99" s="27"/>
      <c r="B99" s="75" t="s">
        <v>107</v>
      </c>
      <c r="C99" s="14"/>
      <c r="D99" s="38"/>
      <c r="E99" s="164"/>
      <c r="F99" s="28"/>
      <c r="G99" s="28"/>
      <c r="H99" s="28"/>
      <c r="I99" s="31"/>
    </row>
    <row r="100" spans="1:9" ht="16.5" customHeight="1" thickBot="1">
      <c r="A100" s="27"/>
      <c r="B100" s="75" t="s">
        <v>108</v>
      </c>
      <c r="C100" s="14"/>
      <c r="D100" s="38"/>
      <c r="E100" s="164"/>
      <c r="F100" s="28"/>
      <c r="G100" s="28"/>
      <c r="H100" s="28"/>
      <c r="I100" s="31"/>
    </row>
    <row r="101" spans="1:9" ht="16.5" customHeight="1" thickBot="1">
      <c r="A101" s="27"/>
      <c r="B101" s="75" t="s">
        <v>109</v>
      </c>
      <c r="C101" s="14"/>
      <c r="D101" s="38"/>
      <c r="E101" s="164"/>
      <c r="F101" s="28"/>
      <c r="G101" s="28"/>
      <c r="H101" s="28"/>
      <c r="I101" s="31"/>
    </row>
    <row r="102" spans="1:9" ht="16.5" customHeight="1" thickBot="1">
      <c r="A102" s="27"/>
      <c r="B102" s="75" t="s">
        <v>110</v>
      </c>
      <c r="C102" s="14"/>
      <c r="D102" s="38"/>
      <c r="E102" s="164"/>
      <c r="F102" s="28"/>
      <c r="G102" s="28"/>
      <c r="H102" s="28"/>
      <c r="I102" s="31"/>
    </row>
    <row r="103" spans="1:9" ht="16.5" customHeight="1" thickBot="1">
      <c r="A103" s="27"/>
      <c r="B103" s="75" t="s">
        <v>111</v>
      </c>
      <c r="C103" s="14"/>
      <c r="D103" s="38"/>
      <c r="E103" s="164"/>
      <c r="F103" s="28"/>
      <c r="G103" s="28"/>
      <c r="H103" s="28"/>
      <c r="I103" s="31"/>
    </row>
    <row r="104" spans="1:9" ht="15" customHeight="1">
      <c r="A104" s="27"/>
      <c r="B104" s="163"/>
      <c r="C104" s="28"/>
      <c r="D104" s="28"/>
      <c r="E104" s="164"/>
      <c r="F104" s="28"/>
      <c r="G104" s="28"/>
      <c r="H104" s="28"/>
      <c r="I104" s="31"/>
    </row>
    <row r="105" spans="1:9" ht="15.75" customHeight="1">
      <c r="A105" s="27"/>
      <c r="B105" s="163"/>
      <c r="C105" s="28"/>
      <c r="D105" s="155" t="s">
        <v>55</v>
      </c>
      <c r="E105" s="164"/>
      <c r="F105" s="28"/>
      <c r="G105" s="28"/>
      <c r="H105" s="28"/>
      <c r="I105" s="31"/>
    </row>
    <row r="106" spans="1:9" ht="16.5" customHeight="1" thickBot="1">
      <c r="A106" s="27"/>
      <c r="B106" s="163"/>
      <c r="C106" s="72" t="s">
        <v>190</v>
      </c>
      <c r="D106" s="72" t="s">
        <v>191</v>
      </c>
      <c r="E106" s="164"/>
      <c r="F106" s="28"/>
      <c r="G106" s="28"/>
      <c r="H106" s="28"/>
      <c r="I106" s="31"/>
    </row>
    <row r="107" spans="1:9" ht="16.5" customHeight="1" thickBot="1">
      <c r="A107" s="27"/>
      <c r="B107" s="75" t="s">
        <v>92</v>
      </c>
      <c r="C107" s="14"/>
      <c r="D107" s="38"/>
      <c r="E107" s="164"/>
      <c r="F107" s="28"/>
      <c r="G107" s="28"/>
      <c r="H107" s="28"/>
      <c r="I107" s="31"/>
    </row>
    <row r="108" spans="1:9" ht="16.5" customHeight="1" thickBot="1">
      <c r="A108" s="27"/>
      <c r="B108" s="75" t="s">
        <v>93</v>
      </c>
      <c r="C108" s="14"/>
      <c r="D108" s="38"/>
      <c r="E108" s="164"/>
      <c r="F108" s="28"/>
      <c r="G108" s="28"/>
      <c r="H108" s="28"/>
      <c r="I108" s="31"/>
    </row>
    <row r="109" spans="1:9" ht="16.5" customHeight="1" thickBot="1">
      <c r="A109" s="27"/>
      <c r="B109" s="75" t="s">
        <v>94</v>
      </c>
      <c r="C109" s="14"/>
      <c r="D109" s="38"/>
      <c r="E109" s="164"/>
      <c r="F109" s="28"/>
      <c r="G109" s="28"/>
      <c r="H109" s="28"/>
      <c r="I109" s="31"/>
    </row>
    <row r="110" spans="1:9" ht="16.5" customHeight="1" thickBot="1">
      <c r="A110" s="27"/>
      <c r="B110" s="75" t="s">
        <v>95</v>
      </c>
      <c r="C110" s="14"/>
      <c r="D110" s="38"/>
      <c r="E110" s="164"/>
      <c r="F110" s="28"/>
      <c r="G110" s="28"/>
      <c r="H110" s="28"/>
      <c r="I110" s="31"/>
    </row>
    <row r="111" spans="1:9" ht="16.5" customHeight="1" thickBot="1">
      <c r="A111" s="27"/>
      <c r="B111" s="75" t="s">
        <v>96</v>
      </c>
      <c r="C111" s="14"/>
      <c r="D111" s="38"/>
      <c r="E111" s="164"/>
      <c r="F111" s="28"/>
      <c r="G111" s="28"/>
      <c r="H111" s="28"/>
      <c r="I111" s="31"/>
    </row>
    <row r="112" spans="1:9" ht="16.5" customHeight="1" thickBot="1">
      <c r="A112" s="27"/>
      <c r="B112" s="75" t="s">
        <v>97</v>
      </c>
      <c r="C112" s="14"/>
      <c r="D112" s="38"/>
      <c r="E112" s="164"/>
      <c r="F112" s="28"/>
      <c r="G112" s="28"/>
      <c r="H112" s="28"/>
      <c r="I112" s="31"/>
    </row>
    <row r="113" spans="1:9" ht="16.5" customHeight="1" thickBot="1">
      <c r="A113" s="27"/>
      <c r="B113" s="75" t="s">
        <v>98</v>
      </c>
      <c r="C113" s="14"/>
      <c r="D113" s="38"/>
      <c r="E113" s="164"/>
      <c r="F113" s="28"/>
      <c r="G113" s="28"/>
      <c r="H113" s="28"/>
      <c r="I113" s="31"/>
    </row>
    <row r="114" spans="1:9" ht="16.5" customHeight="1" thickBot="1">
      <c r="A114" s="27"/>
      <c r="B114" s="75" t="s">
        <v>99</v>
      </c>
      <c r="C114" s="14"/>
      <c r="D114" s="38"/>
      <c r="E114" s="164"/>
      <c r="F114" s="28"/>
      <c r="G114" s="28"/>
      <c r="H114" s="28"/>
      <c r="I114" s="31"/>
    </row>
    <row r="115" spans="1:9" ht="16.5" customHeight="1" thickBot="1">
      <c r="A115" s="27"/>
      <c r="B115" s="75" t="s">
        <v>100</v>
      </c>
      <c r="C115" s="14"/>
      <c r="D115" s="38"/>
      <c r="E115" s="164"/>
      <c r="F115" s="28"/>
      <c r="G115" s="28"/>
      <c r="H115" s="28"/>
      <c r="I115" s="31"/>
    </row>
    <row r="116" spans="1:9" ht="16.5" customHeight="1" thickBot="1">
      <c r="A116" s="27"/>
      <c r="B116" s="75" t="s">
        <v>101</v>
      </c>
      <c r="C116" s="14"/>
      <c r="D116" s="38"/>
      <c r="E116" s="164"/>
      <c r="F116" s="28"/>
      <c r="G116" s="28"/>
      <c r="H116" s="28"/>
      <c r="I116" s="31"/>
    </row>
    <row r="117" spans="1:9" ht="16.5" customHeight="1" thickBot="1">
      <c r="A117" s="27"/>
      <c r="B117" s="75" t="s">
        <v>102</v>
      </c>
      <c r="C117" s="14"/>
      <c r="D117" s="38"/>
      <c r="E117" s="164"/>
      <c r="F117" s="28"/>
      <c r="G117" s="28"/>
      <c r="H117" s="28"/>
      <c r="I117" s="31"/>
    </row>
    <row r="118" spans="1:9" ht="16.5" customHeight="1" thickBot="1">
      <c r="A118" s="27"/>
      <c r="B118" s="75" t="s">
        <v>103</v>
      </c>
      <c r="C118" s="14"/>
      <c r="D118" s="38"/>
      <c r="E118" s="164"/>
      <c r="F118" s="28"/>
      <c r="G118" s="28"/>
      <c r="H118" s="28"/>
      <c r="I118" s="31"/>
    </row>
    <row r="119" spans="1:9" ht="16.5" customHeight="1" thickBot="1">
      <c r="A119" s="27"/>
      <c r="B119" s="75" t="s">
        <v>104</v>
      </c>
      <c r="C119" s="14"/>
      <c r="D119" s="38"/>
      <c r="E119" s="164"/>
      <c r="F119" s="28"/>
      <c r="G119" s="28"/>
      <c r="H119" s="28"/>
      <c r="I119" s="31"/>
    </row>
    <row r="120" spans="1:9" ht="16.5" customHeight="1" thickBot="1">
      <c r="A120" s="27"/>
      <c r="B120" s="75" t="s">
        <v>105</v>
      </c>
      <c r="C120" s="14"/>
      <c r="D120" s="38"/>
      <c r="E120" s="164"/>
      <c r="F120" s="28"/>
      <c r="G120" s="28"/>
      <c r="H120" s="28"/>
      <c r="I120" s="31"/>
    </row>
    <row r="121" spans="1:9" ht="16.5" customHeight="1" thickBot="1">
      <c r="A121" s="27"/>
      <c r="B121" s="75" t="s">
        <v>106</v>
      </c>
      <c r="C121" s="14"/>
      <c r="D121" s="38"/>
      <c r="E121" s="164"/>
      <c r="F121" s="28"/>
      <c r="G121" s="28"/>
      <c r="H121" s="28"/>
      <c r="I121" s="31"/>
    </row>
    <row r="122" spans="1:9" ht="16.5" customHeight="1" thickBot="1">
      <c r="A122" s="27"/>
      <c r="B122" s="75" t="s">
        <v>107</v>
      </c>
      <c r="C122" s="14"/>
      <c r="D122" s="38"/>
      <c r="E122" s="164"/>
      <c r="F122" s="28"/>
      <c r="G122" s="28"/>
      <c r="H122" s="28"/>
      <c r="I122" s="31"/>
    </row>
    <row r="123" spans="1:9" ht="16.5" customHeight="1" thickBot="1">
      <c r="A123" s="27"/>
      <c r="B123" s="75" t="s">
        <v>108</v>
      </c>
      <c r="C123" s="14"/>
      <c r="D123" s="38"/>
      <c r="E123" s="164"/>
      <c r="F123" s="28"/>
      <c r="G123" s="28"/>
      <c r="H123" s="28"/>
      <c r="I123" s="31"/>
    </row>
    <row r="124" spans="1:9" ht="16.5" customHeight="1" thickBot="1">
      <c r="A124" s="27"/>
      <c r="B124" s="75" t="s">
        <v>109</v>
      </c>
      <c r="C124" s="14"/>
      <c r="D124" s="38"/>
      <c r="E124" s="164"/>
      <c r="F124" s="28"/>
      <c r="G124" s="28"/>
      <c r="H124" s="28"/>
      <c r="I124" s="31"/>
    </row>
    <row r="125" spans="1:9" ht="16.5" customHeight="1" thickBot="1">
      <c r="A125" s="27"/>
      <c r="B125" s="75" t="s">
        <v>110</v>
      </c>
      <c r="C125" s="14"/>
      <c r="D125" s="38"/>
      <c r="E125" s="164"/>
      <c r="F125" s="28"/>
      <c r="G125" s="28"/>
      <c r="H125" s="28"/>
      <c r="I125" s="31"/>
    </row>
    <row r="126" spans="1:9" ht="16.5" customHeight="1" thickBot="1">
      <c r="A126" s="27"/>
      <c r="B126" s="75" t="s">
        <v>111</v>
      </c>
      <c r="C126" s="14"/>
      <c r="D126" s="38"/>
      <c r="E126" s="164"/>
      <c r="F126" s="28"/>
      <c r="G126" s="28"/>
      <c r="H126" s="28"/>
      <c r="I126" s="31"/>
    </row>
    <row r="127" spans="1:9" ht="15" customHeight="1">
      <c r="A127" s="27"/>
      <c r="B127" s="163"/>
      <c r="C127" s="28"/>
      <c r="D127" s="28"/>
      <c r="E127" s="164"/>
      <c r="F127" s="28"/>
      <c r="G127" s="28"/>
      <c r="H127" s="28"/>
      <c r="I127" s="31"/>
    </row>
    <row r="128" spans="1:9" ht="15.75" customHeight="1">
      <c r="A128" s="27"/>
      <c r="B128" s="163"/>
      <c r="C128" s="28"/>
      <c r="D128" s="155" t="s">
        <v>56</v>
      </c>
      <c r="E128" s="164"/>
      <c r="F128" s="28"/>
      <c r="G128" s="28"/>
      <c r="H128" s="28"/>
      <c r="I128" s="31"/>
    </row>
    <row r="129" spans="1:9" ht="16.5" customHeight="1" thickBot="1">
      <c r="A129" s="27"/>
      <c r="B129" s="163"/>
      <c r="C129" s="72" t="s">
        <v>190</v>
      </c>
      <c r="D129" s="72" t="s">
        <v>191</v>
      </c>
      <c r="E129" s="164"/>
      <c r="F129" s="28"/>
      <c r="G129" s="28"/>
      <c r="H129" s="28"/>
      <c r="I129" s="31"/>
    </row>
    <row r="130" spans="1:9" ht="16.5" customHeight="1" thickBot="1">
      <c r="A130" s="27"/>
      <c r="B130" s="75" t="s">
        <v>92</v>
      </c>
      <c r="C130" s="14"/>
      <c r="D130" s="38"/>
      <c r="E130" s="164"/>
      <c r="F130" s="28"/>
      <c r="G130" s="28"/>
      <c r="H130" s="28"/>
      <c r="I130" s="31"/>
    </row>
    <row r="131" spans="1:9" ht="16.5" customHeight="1" thickBot="1">
      <c r="A131" s="27"/>
      <c r="B131" s="75" t="s">
        <v>93</v>
      </c>
      <c r="C131" s="14"/>
      <c r="D131" s="38"/>
      <c r="E131" s="164"/>
      <c r="F131" s="28"/>
      <c r="G131" s="28"/>
      <c r="H131" s="28"/>
      <c r="I131" s="31"/>
    </row>
    <row r="132" spans="1:9" ht="16.5" customHeight="1" thickBot="1">
      <c r="A132" s="27"/>
      <c r="B132" s="75" t="s">
        <v>94</v>
      </c>
      <c r="C132" s="14"/>
      <c r="D132" s="38"/>
      <c r="E132" s="164"/>
      <c r="F132" s="28"/>
      <c r="G132" s="28"/>
      <c r="H132" s="28"/>
      <c r="I132" s="31"/>
    </row>
    <row r="133" spans="1:9" ht="16.5" customHeight="1" thickBot="1">
      <c r="A133" s="27"/>
      <c r="B133" s="75" t="s">
        <v>95</v>
      </c>
      <c r="C133" s="14"/>
      <c r="D133" s="38"/>
      <c r="E133" s="164"/>
      <c r="F133" s="28"/>
      <c r="G133" s="28"/>
      <c r="H133" s="28"/>
      <c r="I133" s="31"/>
    </row>
    <row r="134" spans="1:9" ht="16.5" customHeight="1" thickBot="1">
      <c r="A134" s="27"/>
      <c r="B134" s="75" t="s">
        <v>96</v>
      </c>
      <c r="C134" s="14"/>
      <c r="D134" s="38"/>
      <c r="E134" s="164"/>
      <c r="F134" s="28"/>
      <c r="G134" s="28"/>
      <c r="H134" s="28"/>
      <c r="I134" s="31"/>
    </row>
    <row r="135" spans="1:9" ht="16.5" customHeight="1" thickBot="1">
      <c r="A135" s="27"/>
      <c r="B135" s="75" t="s">
        <v>97</v>
      </c>
      <c r="C135" s="14"/>
      <c r="D135" s="38"/>
      <c r="E135" s="164"/>
      <c r="F135" s="28"/>
      <c r="G135" s="28"/>
      <c r="H135" s="28"/>
      <c r="I135" s="31"/>
    </row>
    <row r="136" spans="1:9" ht="16.5" customHeight="1" thickBot="1">
      <c r="A136" s="27"/>
      <c r="B136" s="75" t="s">
        <v>98</v>
      </c>
      <c r="C136" s="14"/>
      <c r="D136" s="38"/>
      <c r="E136" s="164"/>
      <c r="F136" s="28"/>
      <c r="G136" s="28"/>
      <c r="H136" s="28"/>
      <c r="I136" s="31"/>
    </row>
    <row r="137" spans="1:9" ht="16.5" customHeight="1" thickBot="1">
      <c r="A137" s="27"/>
      <c r="B137" s="75" t="s">
        <v>99</v>
      </c>
      <c r="C137" s="14"/>
      <c r="D137" s="38"/>
      <c r="E137" s="164"/>
      <c r="F137" s="28"/>
      <c r="G137" s="28"/>
      <c r="H137" s="28"/>
      <c r="I137" s="31"/>
    </row>
    <row r="138" spans="1:9" ht="16.5" customHeight="1" thickBot="1">
      <c r="A138" s="27"/>
      <c r="B138" s="75" t="s">
        <v>100</v>
      </c>
      <c r="C138" s="14"/>
      <c r="D138" s="38"/>
      <c r="E138" s="164"/>
      <c r="F138" s="28"/>
      <c r="G138" s="28"/>
      <c r="H138" s="28"/>
      <c r="I138" s="31"/>
    </row>
    <row r="139" spans="1:9" ht="16.5" customHeight="1" thickBot="1">
      <c r="A139" s="27"/>
      <c r="B139" s="75" t="s">
        <v>101</v>
      </c>
      <c r="C139" s="14"/>
      <c r="D139" s="38"/>
      <c r="E139" s="164"/>
      <c r="F139" s="28"/>
      <c r="G139" s="28"/>
      <c r="H139" s="28"/>
      <c r="I139" s="31"/>
    </row>
    <row r="140" spans="1:9" ht="16.5" customHeight="1" thickBot="1">
      <c r="A140" s="27"/>
      <c r="B140" s="75" t="s">
        <v>102</v>
      </c>
      <c r="C140" s="14"/>
      <c r="D140" s="38"/>
      <c r="E140" s="164"/>
      <c r="F140" s="28"/>
      <c r="G140" s="28"/>
      <c r="H140" s="28"/>
      <c r="I140" s="31"/>
    </row>
    <row r="141" spans="1:9" ht="16.5" customHeight="1" thickBot="1">
      <c r="A141" s="27"/>
      <c r="B141" s="75" t="s">
        <v>103</v>
      </c>
      <c r="C141" s="14"/>
      <c r="D141" s="38"/>
      <c r="E141" s="164"/>
      <c r="F141" s="28"/>
      <c r="G141" s="28"/>
      <c r="H141" s="28"/>
      <c r="I141" s="31"/>
    </row>
    <row r="142" spans="1:9" ht="16.5" customHeight="1" thickBot="1">
      <c r="A142" s="27"/>
      <c r="B142" s="75" t="s">
        <v>104</v>
      </c>
      <c r="C142" s="14"/>
      <c r="D142" s="38"/>
      <c r="E142" s="164"/>
      <c r="F142" s="28"/>
      <c r="G142" s="28"/>
      <c r="H142" s="28"/>
      <c r="I142" s="31"/>
    </row>
    <row r="143" spans="1:9" ht="16.5" customHeight="1" thickBot="1">
      <c r="A143" s="27"/>
      <c r="B143" s="75" t="s">
        <v>105</v>
      </c>
      <c r="C143" s="14"/>
      <c r="D143" s="38"/>
      <c r="E143" s="164"/>
      <c r="F143" s="28"/>
      <c r="G143" s="28"/>
      <c r="H143" s="28"/>
      <c r="I143" s="31"/>
    </row>
    <row r="144" spans="1:9" ht="16.5" customHeight="1" thickBot="1">
      <c r="A144" s="27"/>
      <c r="B144" s="75" t="s">
        <v>106</v>
      </c>
      <c r="C144" s="14"/>
      <c r="D144" s="38"/>
      <c r="E144" s="164"/>
      <c r="F144" s="28"/>
      <c r="G144" s="28"/>
      <c r="H144" s="28"/>
      <c r="I144" s="31"/>
    </row>
    <row r="145" spans="1:9" ht="16.5" customHeight="1" thickBot="1">
      <c r="A145" s="27"/>
      <c r="B145" s="75" t="s">
        <v>107</v>
      </c>
      <c r="C145" s="14"/>
      <c r="D145" s="38"/>
      <c r="E145" s="164"/>
      <c r="F145" s="28"/>
      <c r="G145" s="28"/>
      <c r="H145" s="28"/>
      <c r="I145" s="31"/>
    </row>
    <row r="146" spans="1:9" ht="16.5" customHeight="1" thickBot="1">
      <c r="A146" s="27"/>
      <c r="B146" s="75" t="s">
        <v>108</v>
      </c>
      <c r="C146" s="14"/>
      <c r="D146" s="38"/>
      <c r="E146" s="164"/>
      <c r="F146" s="28"/>
      <c r="G146" s="28"/>
      <c r="H146" s="28"/>
      <c r="I146" s="31"/>
    </row>
    <row r="147" spans="1:9" ht="16.5" customHeight="1" thickBot="1">
      <c r="A147" s="27"/>
      <c r="B147" s="75" t="s">
        <v>109</v>
      </c>
      <c r="C147" s="14"/>
      <c r="D147" s="38"/>
      <c r="E147" s="164"/>
      <c r="F147" s="28"/>
      <c r="G147" s="28"/>
      <c r="H147" s="28"/>
      <c r="I147" s="31"/>
    </row>
    <row r="148" spans="1:9" ht="16.5" customHeight="1" thickBot="1">
      <c r="A148" s="27"/>
      <c r="B148" s="75" t="s">
        <v>110</v>
      </c>
      <c r="C148" s="14"/>
      <c r="D148" s="38"/>
      <c r="E148" s="164"/>
      <c r="F148" s="28"/>
      <c r="G148" s="28"/>
      <c r="H148" s="28"/>
      <c r="I148" s="31"/>
    </row>
    <row r="149" spans="1:9" ht="16.5" customHeight="1" thickBot="1">
      <c r="A149" s="27"/>
      <c r="B149" s="75" t="s">
        <v>111</v>
      </c>
      <c r="C149" s="14"/>
      <c r="D149" s="38"/>
      <c r="E149" s="164"/>
      <c r="F149" s="28"/>
      <c r="G149" s="28"/>
      <c r="H149" s="28"/>
      <c r="I149" s="31"/>
    </row>
    <row r="150" spans="1:9" ht="15.75" customHeight="1" thickBot="1">
      <c r="A150" s="27"/>
      <c r="B150" s="207"/>
      <c r="C150" s="169"/>
      <c r="D150" s="169"/>
      <c r="E150" s="214"/>
      <c r="F150" s="28"/>
      <c r="G150" s="28"/>
      <c r="H150" s="28"/>
      <c r="I150" s="31"/>
    </row>
    <row r="151" spans="1:9" ht="16.5" customHeight="1" thickBot="1" thickTop="1">
      <c r="A151" s="27"/>
      <c r="B151" s="28"/>
      <c r="C151" s="28"/>
      <c r="D151" s="28"/>
      <c r="E151" s="28"/>
      <c r="F151" s="28"/>
      <c r="G151" s="28"/>
      <c r="H151" s="28"/>
      <c r="I151" s="31"/>
    </row>
    <row r="152" spans="1:9" ht="19.5" customHeight="1" thickTop="1">
      <c r="A152" s="27"/>
      <c r="B152" s="210"/>
      <c r="C152" s="71" t="s">
        <v>192</v>
      </c>
      <c r="D152" s="212"/>
      <c r="E152" s="213"/>
      <c r="F152" s="28"/>
      <c r="G152" s="28"/>
      <c r="H152" s="28"/>
      <c r="I152" s="31"/>
    </row>
    <row r="153" spans="1:9" ht="15.75" customHeight="1">
      <c r="A153" s="27"/>
      <c r="B153" s="163"/>
      <c r="C153" s="28"/>
      <c r="D153" s="155" t="s">
        <v>53</v>
      </c>
      <c r="E153" s="164"/>
      <c r="F153" s="28"/>
      <c r="G153" s="28"/>
      <c r="H153" s="28"/>
      <c r="I153" s="31"/>
    </row>
    <row r="154" spans="1:9" ht="16.5" customHeight="1" thickBot="1">
      <c r="A154" s="27"/>
      <c r="B154" s="163"/>
      <c r="C154" s="72" t="s">
        <v>190</v>
      </c>
      <c r="D154" s="72" t="s">
        <v>191</v>
      </c>
      <c r="E154" s="164"/>
      <c r="F154" s="28"/>
      <c r="G154" s="28"/>
      <c r="H154" s="28"/>
      <c r="I154" s="31"/>
    </row>
    <row r="155" spans="1:9" ht="16.5" customHeight="1" thickBot="1">
      <c r="A155" s="27"/>
      <c r="B155" s="75" t="s">
        <v>92</v>
      </c>
      <c r="C155" s="14"/>
      <c r="D155" s="38"/>
      <c r="E155" s="164"/>
      <c r="F155" s="28"/>
      <c r="G155" s="28"/>
      <c r="H155" s="28"/>
      <c r="I155" s="31"/>
    </row>
    <row r="156" spans="1:9" ht="16.5" customHeight="1" thickBot="1">
      <c r="A156" s="27"/>
      <c r="B156" s="75" t="s">
        <v>93</v>
      </c>
      <c r="C156" s="14"/>
      <c r="D156" s="38"/>
      <c r="E156" s="164"/>
      <c r="F156" s="28"/>
      <c r="G156" s="28"/>
      <c r="H156" s="28"/>
      <c r="I156" s="31"/>
    </row>
    <row r="157" spans="1:9" ht="16.5" customHeight="1" thickBot="1">
      <c r="A157" s="27"/>
      <c r="B157" s="75" t="s">
        <v>94</v>
      </c>
      <c r="C157" s="14"/>
      <c r="D157" s="38"/>
      <c r="E157" s="164"/>
      <c r="F157" s="28"/>
      <c r="G157" s="28"/>
      <c r="H157" s="28"/>
      <c r="I157" s="31"/>
    </row>
    <row r="158" spans="1:9" ht="16.5" customHeight="1" thickBot="1">
      <c r="A158" s="27"/>
      <c r="B158" s="75" t="s">
        <v>95</v>
      </c>
      <c r="C158" s="14"/>
      <c r="D158" s="38"/>
      <c r="E158" s="164"/>
      <c r="F158" s="28"/>
      <c r="G158" s="28"/>
      <c r="H158" s="28"/>
      <c r="I158" s="31"/>
    </row>
    <row r="159" spans="1:9" ht="16.5" customHeight="1" thickBot="1">
      <c r="A159" s="27"/>
      <c r="B159" s="75" t="s">
        <v>96</v>
      </c>
      <c r="C159" s="14"/>
      <c r="D159" s="38"/>
      <c r="E159" s="164"/>
      <c r="F159" s="28"/>
      <c r="G159" s="28"/>
      <c r="H159" s="28"/>
      <c r="I159" s="31"/>
    </row>
    <row r="160" spans="1:9" ht="16.5" customHeight="1" thickBot="1">
      <c r="A160" s="27"/>
      <c r="B160" s="75" t="s">
        <v>97</v>
      </c>
      <c r="C160" s="14"/>
      <c r="D160" s="38"/>
      <c r="E160" s="164"/>
      <c r="F160" s="28"/>
      <c r="G160" s="28"/>
      <c r="H160" s="28"/>
      <c r="I160" s="31"/>
    </row>
    <row r="161" spans="1:9" ht="16.5" customHeight="1" thickBot="1">
      <c r="A161" s="27"/>
      <c r="B161" s="75" t="s">
        <v>98</v>
      </c>
      <c r="C161" s="14"/>
      <c r="D161" s="38"/>
      <c r="E161" s="164"/>
      <c r="F161" s="28"/>
      <c r="G161" s="28"/>
      <c r="H161" s="28"/>
      <c r="I161" s="31"/>
    </row>
    <row r="162" spans="1:9" ht="16.5" customHeight="1" thickBot="1">
      <c r="A162" s="27"/>
      <c r="B162" s="75" t="s">
        <v>99</v>
      </c>
      <c r="C162" s="14"/>
      <c r="D162" s="38"/>
      <c r="E162" s="164"/>
      <c r="F162" s="28"/>
      <c r="G162" s="28"/>
      <c r="H162" s="28"/>
      <c r="I162" s="31"/>
    </row>
    <row r="163" spans="1:9" ht="16.5" customHeight="1" thickBot="1">
      <c r="A163" s="27"/>
      <c r="B163" s="75" t="s">
        <v>100</v>
      </c>
      <c r="C163" s="14"/>
      <c r="D163" s="38"/>
      <c r="E163" s="164"/>
      <c r="F163" s="28"/>
      <c r="G163" s="28"/>
      <c r="H163" s="28"/>
      <c r="I163" s="31"/>
    </row>
    <row r="164" spans="1:9" ht="16.5" customHeight="1" thickBot="1">
      <c r="A164" s="27"/>
      <c r="B164" s="75" t="s">
        <v>101</v>
      </c>
      <c r="C164" s="14"/>
      <c r="D164" s="38"/>
      <c r="E164" s="164"/>
      <c r="F164" s="28"/>
      <c r="G164" s="28"/>
      <c r="H164" s="28"/>
      <c r="I164" s="31"/>
    </row>
    <row r="165" spans="1:9" ht="16.5" customHeight="1" thickBot="1">
      <c r="A165" s="27"/>
      <c r="B165" s="75" t="s">
        <v>102</v>
      </c>
      <c r="C165" s="14"/>
      <c r="D165" s="38"/>
      <c r="E165" s="164"/>
      <c r="F165" s="28"/>
      <c r="G165" s="28"/>
      <c r="H165" s="28"/>
      <c r="I165" s="31"/>
    </row>
    <row r="166" spans="1:9" ht="16.5" customHeight="1" thickBot="1">
      <c r="A166" s="27"/>
      <c r="B166" s="75" t="s">
        <v>103</v>
      </c>
      <c r="C166" s="14"/>
      <c r="D166" s="38"/>
      <c r="E166" s="164"/>
      <c r="F166" s="28"/>
      <c r="G166" s="28"/>
      <c r="H166" s="28"/>
      <c r="I166" s="31"/>
    </row>
    <row r="167" spans="1:9" ht="16.5" customHeight="1" thickBot="1">
      <c r="A167" s="27"/>
      <c r="B167" s="75" t="s">
        <v>104</v>
      </c>
      <c r="C167" s="14"/>
      <c r="D167" s="38"/>
      <c r="E167" s="164"/>
      <c r="F167" s="28"/>
      <c r="G167" s="28"/>
      <c r="H167" s="28"/>
      <c r="I167" s="31"/>
    </row>
    <row r="168" spans="1:9" ht="16.5" customHeight="1" thickBot="1">
      <c r="A168" s="27"/>
      <c r="B168" s="75" t="s">
        <v>105</v>
      </c>
      <c r="C168" s="14"/>
      <c r="D168" s="38"/>
      <c r="E168" s="164"/>
      <c r="F168" s="28"/>
      <c r="G168" s="28"/>
      <c r="H168" s="28"/>
      <c r="I168" s="31"/>
    </row>
    <row r="169" spans="1:9" ht="16.5" customHeight="1" thickBot="1">
      <c r="A169" s="27"/>
      <c r="B169" s="75" t="s">
        <v>106</v>
      </c>
      <c r="C169" s="14"/>
      <c r="D169" s="38"/>
      <c r="E169" s="164"/>
      <c r="F169" s="28"/>
      <c r="G169" s="28"/>
      <c r="H169" s="28"/>
      <c r="I169" s="31"/>
    </row>
    <row r="170" spans="1:9" ht="16.5" customHeight="1" thickBot="1">
      <c r="A170" s="27"/>
      <c r="B170" s="75" t="s">
        <v>107</v>
      </c>
      <c r="C170" s="14"/>
      <c r="D170" s="38"/>
      <c r="E170" s="164"/>
      <c r="F170" s="28"/>
      <c r="G170" s="28"/>
      <c r="H170" s="28"/>
      <c r="I170" s="31"/>
    </row>
    <row r="171" spans="1:9" ht="16.5" customHeight="1" thickBot="1">
      <c r="A171" s="27"/>
      <c r="B171" s="75" t="s">
        <v>108</v>
      </c>
      <c r="C171" s="14"/>
      <c r="D171" s="38"/>
      <c r="E171" s="164"/>
      <c r="F171" s="28"/>
      <c r="G171" s="28"/>
      <c r="H171" s="28"/>
      <c r="I171" s="31"/>
    </row>
    <row r="172" spans="1:9" ht="16.5" customHeight="1" thickBot="1">
      <c r="A172" s="27"/>
      <c r="B172" s="75" t="s">
        <v>109</v>
      </c>
      <c r="C172" s="14"/>
      <c r="D172" s="38"/>
      <c r="E172" s="164"/>
      <c r="F172" s="28"/>
      <c r="G172" s="28"/>
      <c r="H172" s="28"/>
      <c r="I172" s="31"/>
    </row>
    <row r="173" spans="1:9" ht="16.5" customHeight="1" thickBot="1">
      <c r="A173" s="27"/>
      <c r="B173" s="75" t="s">
        <v>110</v>
      </c>
      <c r="C173" s="14"/>
      <c r="D173" s="38"/>
      <c r="E173" s="164"/>
      <c r="F173" s="28"/>
      <c r="G173" s="28"/>
      <c r="H173" s="28"/>
      <c r="I173" s="31"/>
    </row>
    <row r="174" spans="1:9" ht="16.5" customHeight="1" thickBot="1">
      <c r="A174" s="27"/>
      <c r="B174" s="75" t="s">
        <v>111</v>
      </c>
      <c r="C174" s="14"/>
      <c r="D174" s="38"/>
      <c r="E174" s="164"/>
      <c r="F174" s="28"/>
      <c r="G174" s="28"/>
      <c r="H174" s="28"/>
      <c r="I174" s="31"/>
    </row>
    <row r="175" spans="1:9" ht="15" customHeight="1">
      <c r="A175" s="27"/>
      <c r="B175" s="163"/>
      <c r="C175" s="28"/>
      <c r="D175" s="28"/>
      <c r="E175" s="164"/>
      <c r="F175" s="28"/>
      <c r="G175" s="28"/>
      <c r="H175" s="28"/>
      <c r="I175" s="31"/>
    </row>
    <row r="176" spans="1:9" ht="15.75" customHeight="1">
      <c r="A176" s="27"/>
      <c r="B176" s="163"/>
      <c r="C176" s="28"/>
      <c r="D176" s="155" t="s">
        <v>54</v>
      </c>
      <c r="E176" s="164"/>
      <c r="F176" s="28"/>
      <c r="G176" s="28"/>
      <c r="H176" s="28"/>
      <c r="I176" s="31"/>
    </row>
    <row r="177" spans="1:9" ht="16.5" customHeight="1" thickBot="1">
      <c r="A177" s="27"/>
      <c r="B177" s="163"/>
      <c r="C177" s="72" t="s">
        <v>190</v>
      </c>
      <c r="D177" s="72" t="s">
        <v>191</v>
      </c>
      <c r="E177" s="164"/>
      <c r="F177" s="28"/>
      <c r="G177" s="28"/>
      <c r="H177" s="28"/>
      <c r="I177" s="31"/>
    </row>
    <row r="178" spans="1:9" ht="16.5" customHeight="1" thickBot="1">
      <c r="A178" s="27"/>
      <c r="B178" s="75" t="s">
        <v>92</v>
      </c>
      <c r="C178" s="13"/>
      <c r="D178" s="38"/>
      <c r="E178" s="164"/>
      <c r="F178" s="28"/>
      <c r="G178" s="28"/>
      <c r="H178" s="28"/>
      <c r="I178" s="31"/>
    </row>
    <row r="179" spans="1:9" ht="16.5" customHeight="1" thickBot="1">
      <c r="A179" s="27"/>
      <c r="B179" s="75" t="s">
        <v>93</v>
      </c>
      <c r="C179" s="14"/>
      <c r="D179" s="38"/>
      <c r="E179" s="164"/>
      <c r="F179" s="28"/>
      <c r="G179" s="28"/>
      <c r="H179" s="28"/>
      <c r="I179" s="31"/>
    </row>
    <row r="180" spans="1:9" ht="16.5" customHeight="1" thickBot="1">
      <c r="A180" s="27"/>
      <c r="B180" s="75" t="s">
        <v>94</v>
      </c>
      <c r="C180" s="14"/>
      <c r="D180" s="38"/>
      <c r="E180" s="164"/>
      <c r="F180" s="28"/>
      <c r="G180" s="28"/>
      <c r="H180" s="28"/>
      <c r="I180" s="31"/>
    </row>
    <row r="181" spans="1:9" ht="16.5" customHeight="1" thickBot="1">
      <c r="A181" s="27"/>
      <c r="B181" s="75" t="s">
        <v>95</v>
      </c>
      <c r="C181" s="14"/>
      <c r="D181" s="38"/>
      <c r="E181" s="164"/>
      <c r="F181" s="28"/>
      <c r="G181" s="28"/>
      <c r="H181" s="28"/>
      <c r="I181" s="31"/>
    </row>
    <row r="182" spans="1:9" ht="16.5" customHeight="1" thickBot="1">
      <c r="A182" s="27"/>
      <c r="B182" s="75" t="s">
        <v>96</v>
      </c>
      <c r="C182" s="14"/>
      <c r="D182" s="38"/>
      <c r="E182" s="164"/>
      <c r="F182" s="28"/>
      <c r="G182" s="28"/>
      <c r="H182" s="28"/>
      <c r="I182" s="31"/>
    </row>
    <row r="183" spans="1:9" ht="16.5" customHeight="1" thickBot="1">
      <c r="A183" s="27"/>
      <c r="B183" s="75" t="s">
        <v>97</v>
      </c>
      <c r="C183" s="14"/>
      <c r="D183" s="38"/>
      <c r="E183" s="164"/>
      <c r="F183" s="28"/>
      <c r="G183" s="28"/>
      <c r="H183" s="28"/>
      <c r="I183" s="31"/>
    </row>
    <row r="184" spans="1:9" ht="16.5" customHeight="1" thickBot="1">
      <c r="A184" s="27"/>
      <c r="B184" s="75" t="s">
        <v>98</v>
      </c>
      <c r="C184" s="14"/>
      <c r="D184" s="38"/>
      <c r="E184" s="164"/>
      <c r="F184" s="28"/>
      <c r="G184" s="28"/>
      <c r="H184" s="28"/>
      <c r="I184" s="31"/>
    </row>
    <row r="185" spans="1:9" ht="16.5" customHeight="1" thickBot="1">
      <c r="A185" s="27"/>
      <c r="B185" s="75" t="s">
        <v>99</v>
      </c>
      <c r="C185" s="14"/>
      <c r="D185" s="38"/>
      <c r="E185" s="164"/>
      <c r="F185" s="28"/>
      <c r="G185" s="28"/>
      <c r="H185" s="28"/>
      <c r="I185" s="31"/>
    </row>
    <row r="186" spans="1:9" ht="16.5" customHeight="1" thickBot="1">
      <c r="A186" s="27"/>
      <c r="B186" s="75" t="s">
        <v>100</v>
      </c>
      <c r="C186" s="14"/>
      <c r="D186" s="38"/>
      <c r="E186" s="164"/>
      <c r="F186" s="28"/>
      <c r="G186" s="28"/>
      <c r="H186" s="28"/>
      <c r="I186" s="31"/>
    </row>
    <row r="187" spans="1:9" ht="16.5" customHeight="1" thickBot="1">
      <c r="A187" s="27"/>
      <c r="B187" s="75" t="s">
        <v>101</v>
      </c>
      <c r="C187" s="14"/>
      <c r="D187" s="38"/>
      <c r="E187" s="164"/>
      <c r="F187" s="28"/>
      <c r="G187" s="28"/>
      <c r="H187" s="28"/>
      <c r="I187" s="31"/>
    </row>
    <row r="188" spans="1:9" ht="16.5" customHeight="1" thickBot="1">
      <c r="A188" s="27"/>
      <c r="B188" s="75" t="s">
        <v>102</v>
      </c>
      <c r="C188" s="14"/>
      <c r="D188" s="38"/>
      <c r="E188" s="164"/>
      <c r="F188" s="28"/>
      <c r="G188" s="28"/>
      <c r="H188" s="28"/>
      <c r="I188" s="31"/>
    </row>
    <row r="189" spans="1:9" ht="16.5" customHeight="1" thickBot="1">
      <c r="A189" s="27"/>
      <c r="B189" s="75" t="s">
        <v>103</v>
      </c>
      <c r="C189" s="14"/>
      <c r="D189" s="38"/>
      <c r="E189" s="164"/>
      <c r="F189" s="28"/>
      <c r="G189" s="28"/>
      <c r="H189" s="28"/>
      <c r="I189" s="31"/>
    </row>
    <row r="190" spans="1:9" ht="16.5" customHeight="1" thickBot="1">
      <c r="A190" s="27"/>
      <c r="B190" s="75" t="s">
        <v>104</v>
      </c>
      <c r="C190" s="14"/>
      <c r="D190" s="38"/>
      <c r="E190" s="164"/>
      <c r="F190" s="28"/>
      <c r="G190" s="28"/>
      <c r="H190" s="28"/>
      <c r="I190" s="31"/>
    </row>
    <row r="191" spans="1:9" ht="16.5" customHeight="1" thickBot="1">
      <c r="A191" s="27"/>
      <c r="B191" s="75" t="s">
        <v>105</v>
      </c>
      <c r="C191" s="14"/>
      <c r="D191" s="38"/>
      <c r="E191" s="164"/>
      <c r="F191" s="28"/>
      <c r="G191" s="28"/>
      <c r="H191" s="28"/>
      <c r="I191" s="31"/>
    </row>
    <row r="192" spans="1:9" ht="16.5" customHeight="1" thickBot="1">
      <c r="A192" s="27"/>
      <c r="B192" s="75" t="s">
        <v>106</v>
      </c>
      <c r="C192" s="14"/>
      <c r="D192" s="38"/>
      <c r="E192" s="164"/>
      <c r="F192" s="28"/>
      <c r="G192" s="28"/>
      <c r="H192" s="28"/>
      <c r="I192" s="31"/>
    </row>
    <row r="193" spans="1:9" ht="16.5" customHeight="1" thickBot="1">
      <c r="A193" s="27"/>
      <c r="B193" s="75" t="s">
        <v>107</v>
      </c>
      <c r="C193" s="14"/>
      <c r="D193" s="38"/>
      <c r="E193" s="164"/>
      <c r="F193" s="28"/>
      <c r="G193" s="28"/>
      <c r="H193" s="28"/>
      <c r="I193" s="31"/>
    </row>
    <row r="194" spans="1:9" ht="16.5" customHeight="1" thickBot="1">
      <c r="A194" s="27"/>
      <c r="B194" s="75" t="s">
        <v>108</v>
      </c>
      <c r="C194" s="14"/>
      <c r="D194" s="38"/>
      <c r="E194" s="164"/>
      <c r="F194" s="28"/>
      <c r="G194" s="28"/>
      <c r="H194" s="28"/>
      <c r="I194" s="31"/>
    </row>
    <row r="195" spans="1:9" ht="16.5" customHeight="1" thickBot="1">
      <c r="A195" s="27"/>
      <c r="B195" s="75" t="s">
        <v>109</v>
      </c>
      <c r="C195" s="14"/>
      <c r="D195" s="38"/>
      <c r="E195" s="164"/>
      <c r="F195" s="28"/>
      <c r="G195" s="28"/>
      <c r="H195" s="28"/>
      <c r="I195" s="31"/>
    </row>
    <row r="196" spans="1:9" ht="16.5" customHeight="1" thickBot="1">
      <c r="A196" s="27"/>
      <c r="B196" s="75" t="s">
        <v>110</v>
      </c>
      <c r="C196" s="14"/>
      <c r="D196" s="38"/>
      <c r="E196" s="164"/>
      <c r="F196" s="28"/>
      <c r="G196" s="28"/>
      <c r="H196" s="28"/>
      <c r="I196" s="31"/>
    </row>
    <row r="197" spans="1:9" ht="16.5" customHeight="1" thickBot="1">
      <c r="A197" s="27"/>
      <c r="B197" s="75" t="s">
        <v>111</v>
      </c>
      <c r="C197" s="14"/>
      <c r="D197" s="38"/>
      <c r="E197" s="164"/>
      <c r="F197" s="28"/>
      <c r="G197" s="28"/>
      <c r="H197" s="28"/>
      <c r="I197" s="31"/>
    </row>
    <row r="198" spans="1:9" ht="15" customHeight="1">
      <c r="A198" s="27"/>
      <c r="B198" s="163"/>
      <c r="C198" s="28"/>
      <c r="D198" s="28"/>
      <c r="E198" s="164"/>
      <c r="F198" s="28"/>
      <c r="G198" s="28"/>
      <c r="H198" s="28"/>
      <c r="I198" s="31"/>
    </row>
    <row r="199" spans="1:9" ht="15.75" customHeight="1">
      <c r="A199" s="27"/>
      <c r="B199" s="163"/>
      <c r="C199" s="28"/>
      <c r="D199" s="155" t="s">
        <v>55</v>
      </c>
      <c r="E199" s="164"/>
      <c r="F199" s="28"/>
      <c r="G199" s="28"/>
      <c r="H199" s="28"/>
      <c r="I199" s="31"/>
    </row>
    <row r="200" spans="1:9" ht="16.5" customHeight="1" thickBot="1">
      <c r="A200" s="27"/>
      <c r="B200" s="163"/>
      <c r="C200" s="72" t="s">
        <v>190</v>
      </c>
      <c r="D200" s="72" t="s">
        <v>191</v>
      </c>
      <c r="E200" s="164"/>
      <c r="F200" s="28"/>
      <c r="G200" s="28"/>
      <c r="H200" s="28"/>
      <c r="I200" s="31"/>
    </row>
    <row r="201" spans="1:9" ht="16.5" customHeight="1" thickBot="1">
      <c r="A201" s="27"/>
      <c r="B201" s="75" t="s">
        <v>92</v>
      </c>
      <c r="C201" s="14"/>
      <c r="D201" s="38"/>
      <c r="E201" s="164"/>
      <c r="F201" s="28"/>
      <c r="G201" s="28"/>
      <c r="H201" s="28"/>
      <c r="I201" s="31"/>
    </row>
    <row r="202" spans="1:9" ht="16.5" customHeight="1" thickBot="1">
      <c r="A202" s="27"/>
      <c r="B202" s="75" t="s">
        <v>93</v>
      </c>
      <c r="C202" s="14"/>
      <c r="D202" s="38"/>
      <c r="E202" s="164"/>
      <c r="F202" s="28"/>
      <c r="G202" s="28"/>
      <c r="H202" s="28"/>
      <c r="I202" s="31"/>
    </row>
    <row r="203" spans="1:9" ht="16.5" customHeight="1" thickBot="1">
      <c r="A203" s="27"/>
      <c r="B203" s="75" t="s">
        <v>94</v>
      </c>
      <c r="C203" s="14"/>
      <c r="D203" s="38"/>
      <c r="E203" s="164"/>
      <c r="F203" s="28"/>
      <c r="G203" s="28"/>
      <c r="H203" s="28"/>
      <c r="I203" s="31"/>
    </row>
    <row r="204" spans="1:9" ht="16.5" customHeight="1" thickBot="1">
      <c r="A204" s="27"/>
      <c r="B204" s="75" t="s">
        <v>95</v>
      </c>
      <c r="C204" s="14"/>
      <c r="D204" s="38"/>
      <c r="E204" s="164"/>
      <c r="F204" s="28"/>
      <c r="G204" s="28"/>
      <c r="H204" s="28"/>
      <c r="I204" s="31"/>
    </row>
    <row r="205" spans="1:9" ht="16.5" customHeight="1" thickBot="1">
      <c r="A205" s="27"/>
      <c r="B205" s="75" t="s">
        <v>96</v>
      </c>
      <c r="C205" s="14"/>
      <c r="D205" s="38"/>
      <c r="E205" s="164"/>
      <c r="F205" s="28"/>
      <c r="G205" s="28"/>
      <c r="H205" s="28"/>
      <c r="I205" s="31"/>
    </row>
    <row r="206" spans="1:9" ht="16.5" customHeight="1" thickBot="1">
      <c r="A206" s="27"/>
      <c r="B206" s="75" t="s">
        <v>97</v>
      </c>
      <c r="C206" s="14"/>
      <c r="D206" s="38"/>
      <c r="E206" s="164"/>
      <c r="F206" s="28"/>
      <c r="G206" s="28"/>
      <c r="H206" s="28"/>
      <c r="I206" s="31"/>
    </row>
    <row r="207" spans="1:9" ht="16.5" customHeight="1" thickBot="1">
      <c r="A207" s="27"/>
      <c r="B207" s="75" t="s">
        <v>98</v>
      </c>
      <c r="C207" s="14"/>
      <c r="D207" s="38"/>
      <c r="E207" s="164"/>
      <c r="F207" s="28"/>
      <c r="G207" s="28"/>
      <c r="H207" s="28"/>
      <c r="I207" s="31"/>
    </row>
    <row r="208" spans="1:9" ht="16.5" customHeight="1" thickBot="1">
      <c r="A208" s="27"/>
      <c r="B208" s="75" t="s">
        <v>99</v>
      </c>
      <c r="C208" s="14"/>
      <c r="D208" s="38"/>
      <c r="E208" s="164"/>
      <c r="F208" s="28"/>
      <c r="G208" s="28"/>
      <c r="H208" s="28"/>
      <c r="I208" s="31"/>
    </row>
    <row r="209" spans="1:9" ht="16.5" customHeight="1" thickBot="1">
      <c r="A209" s="27"/>
      <c r="B209" s="75" t="s">
        <v>100</v>
      </c>
      <c r="C209" s="14"/>
      <c r="D209" s="38"/>
      <c r="E209" s="164"/>
      <c r="F209" s="28"/>
      <c r="G209" s="28"/>
      <c r="H209" s="28"/>
      <c r="I209" s="31"/>
    </row>
    <row r="210" spans="1:9" ht="16.5" customHeight="1" thickBot="1">
      <c r="A210" s="27"/>
      <c r="B210" s="75" t="s">
        <v>101</v>
      </c>
      <c r="C210" s="14"/>
      <c r="D210" s="38"/>
      <c r="E210" s="164"/>
      <c r="F210" s="28"/>
      <c r="G210" s="28"/>
      <c r="H210" s="28"/>
      <c r="I210" s="31"/>
    </row>
    <row r="211" spans="1:9" ht="16.5" customHeight="1" thickBot="1">
      <c r="A211" s="27"/>
      <c r="B211" s="75" t="s">
        <v>102</v>
      </c>
      <c r="C211" s="14"/>
      <c r="D211" s="38"/>
      <c r="E211" s="164"/>
      <c r="F211" s="28"/>
      <c r="G211" s="28"/>
      <c r="H211" s="28"/>
      <c r="I211" s="31"/>
    </row>
    <row r="212" spans="1:9" ht="16.5" customHeight="1" thickBot="1">
      <c r="A212" s="27"/>
      <c r="B212" s="75" t="s">
        <v>103</v>
      </c>
      <c r="C212" s="14"/>
      <c r="D212" s="38"/>
      <c r="E212" s="164"/>
      <c r="F212" s="28"/>
      <c r="G212" s="28"/>
      <c r="H212" s="28"/>
      <c r="I212" s="31"/>
    </row>
    <row r="213" spans="1:9" ht="16.5" customHeight="1" thickBot="1">
      <c r="A213" s="27"/>
      <c r="B213" s="75" t="s">
        <v>104</v>
      </c>
      <c r="C213" s="14"/>
      <c r="D213" s="38"/>
      <c r="E213" s="164"/>
      <c r="F213" s="28"/>
      <c r="G213" s="28"/>
      <c r="H213" s="28"/>
      <c r="I213" s="31"/>
    </row>
    <row r="214" spans="1:9" ht="16.5" customHeight="1" thickBot="1">
      <c r="A214" s="27"/>
      <c r="B214" s="75" t="s">
        <v>105</v>
      </c>
      <c r="C214" s="14"/>
      <c r="D214" s="38"/>
      <c r="E214" s="164"/>
      <c r="F214" s="28"/>
      <c r="G214" s="28"/>
      <c r="H214" s="28"/>
      <c r="I214" s="31"/>
    </row>
    <row r="215" spans="1:9" ht="16.5" customHeight="1" thickBot="1">
      <c r="A215" s="27"/>
      <c r="B215" s="75" t="s">
        <v>106</v>
      </c>
      <c r="C215" s="14"/>
      <c r="D215" s="38"/>
      <c r="E215" s="164"/>
      <c r="F215" s="28"/>
      <c r="G215" s="28"/>
      <c r="H215" s="28"/>
      <c r="I215" s="31"/>
    </row>
    <row r="216" spans="1:9" ht="16.5" customHeight="1" thickBot="1">
      <c r="A216" s="27"/>
      <c r="B216" s="75" t="s">
        <v>107</v>
      </c>
      <c r="C216" s="14"/>
      <c r="D216" s="38"/>
      <c r="E216" s="164"/>
      <c r="F216" s="28"/>
      <c r="G216" s="28"/>
      <c r="H216" s="28"/>
      <c r="I216" s="31"/>
    </row>
    <row r="217" spans="1:9" ht="16.5" customHeight="1" thickBot="1">
      <c r="A217" s="27"/>
      <c r="B217" s="75" t="s">
        <v>108</v>
      </c>
      <c r="C217" s="14"/>
      <c r="D217" s="38"/>
      <c r="E217" s="164"/>
      <c r="F217" s="28"/>
      <c r="G217" s="28"/>
      <c r="H217" s="28"/>
      <c r="I217" s="31"/>
    </row>
    <row r="218" spans="1:9" ht="16.5" customHeight="1" thickBot="1">
      <c r="A218" s="27"/>
      <c r="B218" s="75" t="s">
        <v>109</v>
      </c>
      <c r="C218" s="14"/>
      <c r="D218" s="38"/>
      <c r="E218" s="164"/>
      <c r="F218" s="28"/>
      <c r="G218" s="28"/>
      <c r="H218" s="28"/>
      <c r="I218" s="31"/>
    </row>
    <row r="219" spans="1:9" ht="16.5" customHeight="1" thickBot="1">
      <c r="A219" s="27"/>
      <c r="B219" s="75" t="s">
        <v>110</v>
      </c>
      <c r="C219" s="14"/>
      <c r="D219" s="38"/>
      <c r="E219" s="164"/>
      <c r="F219" s="28"/>
      <c r="G219" s="28"/>
      <c r="H219" s="28"/>
      <c r="I219" s="31"/>
    </row>
    <row r="220" spans="1:9" ht="16.5" customHeight="1" thickBot="1">
      <c r="A220" s="27"/>
      <c r="B220" s="75" t="s">
        <v>111</v>
      </c>
      <c r="C220" s="14"/>
      <c r="D220" s="38"/>
      <c r="E220" s="164"/>
      <c r="F220" s="28"/>
      <c r="G220" s="28"/>
      <c r="H220" s="28"/>
      <c r="I220" s="31"/>
    </row>
    <row r="221" spans="1:9" ht="15" customHeight="1">
      <c r="A221" s="27"/>
      <c r="B221" s="163"/>
      <c r="C221" s="28"/>
      <c r="D221" s="28"/>
      <c r="E221" s="164"/>
      <c r="F221" s="28"/>
      <c r="G221" s="28"/>
      <c r="H221" s="28"/>
      <c r="I221" s="31"/>
    </row>
    <row r="222" spans="1:9" ht="15.75" customHeight="1">
      <c r="A222" s="27"/>
      <c r="B222" s="163"/>
      <c r="C222" s="28"/>
      <c r="D222" s="155" t="s">
        <v>56</v>
      </c>
      <c r="E222" s="164"/>
      <c r="F222" s="28"/>
      <c r="G222" s="28"/>
      <c r="H222" s="28"/>
      <c r="I222" s="31"/>
    </row>
    <row r="223" spans="1:9" ht="16.5" customHeight="1" thickBot="1">
      <c r="A223" s="27"/>
      <c r="B223" s="163"/>
      <c r="C223" s="72" t="s">
        <v>190</v>
      </c>
      <c r="D223" s="72" t="s">
        <v>191</v>
      </c>
      <c r="E223" s="164"/>
      <c r="F223" s="28"/>
      <c r="G223" s="28"/>
      <c r="H223" s="28"/>
      <c r="I223" s="31"/>
    </row>
    <row r="224" spans="1:9" ht="16.5" customHeight="1" thickBot="1">
      <c r="A224" s="27"/>
      <c r="B224" s="75" t="s">
        <v>92</v>
      </c>
      <c r="C224" s="14"/>
      <c r="D224" s="38"/>
      <c r="E224" s="164"/>
      <c r="F224" s="28"/>
      <c r="G224" s="28"/>
      <c r="H224" s="28"/>
      <c r="I224" s="31"/>
    </row>
    <row r="225" spans="1:9" ht="16.5" customHeight="1" thickBot="1">
      <c r="A225" s="27"/>
      <c r="B225" s="75" t="s">
        <v>93</v>
      </c>
      <c r="C225" s="14"/>
      <c r="D225" s="38"/>
      <c r="E225" s="164"/>
      <c r="F225" s="28"/>
      <c r="G225" s="28"/>
      <c r="H225" s="28"/>
      <c r="I225" s="31"/>
    </row>
    <row r="226" spans="1:9" ht="16.5" customHeight="1" thickBot="1">
      <c r="A226" s="27"/>
      <c r="B226" s="75" t="s">
        <v>94</v>
      </c>
      <c r="C226" s="14"/>
      <c r="D226" s="38"/>
      <c r="E226" s="164"/>
      <c r="F226" s="28"/>
      <c r="G226" s="28"/>
      <c r="H226" s="28"/>
      <c r="I226" s="31"/>
    </row>
    <row r="227" spans="1:9" ht="16.5" customHeight="1" thickBot="1">
      <c r="A227" s="27"/>
      <c r="B227" s="75" t="s">
        <v>95</v>
      </c>
      <c r="C227" s="14"/>
      <c r="D227" s="38"/>
      <c r="E227" s="164"/>
      <c r="F227" s="28"/>
      <c r="G227" s="28"/>
      <c r="H227" s="28"/>
      <c r="I227" s="31"/>
    </row>
    <row r="228" spans="1:9" ht="16.5" customHeight="1" thickBot="1">
      <c r="A228" s="27"/>
      <c r="B228" s="75" t="s">
        <v>96</v>
      </c>
      <c r="C228" s="14"/>
      <c r="D228" s="38"/>
      <c r="E228" s="164"/>
      <c r="F228" s="28"/>
      <c r="G228" s="28"/>
      <c r="H228" s="28"/>
      <c r="I228" s="31"/>
    </row>
    <row r="229" spans="1:9" ht="16.5" customHeight="1" thickBot="1">
      <c r="A229" s="27"/>
      <c r="B229" s="75" t="s">
        <v>97</v>
      </c>
      <c r="C229" s="14"/>
      <c r="D229" s="38"/>
      <c r="E229" s="164"/>
      <c r="F229" s="28"/>
      <c r="G229" s="28"/>
      <c r="H229" s="28"/>
      <c r="I229" s="31"/>
    </row>
    <row r="230" spans="1:9" ht="16.5" customHeight="1" thickBot="1">
      <c r="A230" s="27"/>
      <c r="B230" s="75" t="s">
        <v>98</v>
      </c>
      <c r="C230" s="14"/>
      <c r="D230" s="38"/>
      <c r="E230" s="164"/>
      <c r="F230" s="28"/>
      <c r="G230" s="28"/>
      <c r="H230" s="28"/>
      <c r="I230" s="31"/>
    </row>
    <row r="231" spans="1:9" ht="16.5" customHeight="1" thickBot="1">
      <c r="A231" s="27"/>
      <c r="B231" s="75" t="s">
        <v>99</v>
      </c>
      <c r="C231" s="14"/>
      <c r="D231" s="38"/>
      <c r="E231" s="164"/>
      <c r="F231" s="28"/>
      <c r="G231" s="28"/>
      <c r="H231" s="28"/>
      <c r="I231" s="31"/>
    </row>
    <row r="232" spans="1:9" ht="16.5" customHeight="1" thickBot="1">
      <c r="A232" s="27"/>
      <c r="B232" s="75" t="s">
        <v>100</v>
      </c>
      <c r="C232" s="14"/>
      <c r="D232" s="38"/>
      <c r="E232" s="164"/>
      <c r="F232" s="28"/>
      <c r="G232" s="28"/>
      <c r="H232" s="28"/>
      <c r="I232" s="31"/>
    </row>
    <row r="233" spans="1:9" ht="16.5" customHeight="1" thickBot="1">
      <c r="A233" s="27"/>
      <c r="B233" s="75" t="s">
        <v>101</v>
      </c>
      <c r="C233" s="14"/>
      <c r="D233" s="38"/>
      <c r="E233" s="164"/>
      <c r="F233" s="28"/>
      <c r="G233" s="28"/>
      <c r="H233" s="28"/>
      <c r="I233" s="31"/>
    </row>
    <row r="234" spans="1:9" ht="16.5" customHeight="1" thickBot="1">
      <c r="A234" s="27"/>
      <c r="B234" s="75" t="s">
        <v>102</v>
      </c>
      <c r="C234" s="14"/>
      <c r="D234" s="38"/>
      <c r="E234" s="164"/>
      <c r="F234" s="28"/>
      <c r="G234" s="28"/>
      <c r="H234" s="28"/>
      <c r="I234" s="31"/>
    </row>
    <row r="235" spans="1:9" ht="16.5" customHeight="1" thickBot="1">
      <c r="A235" s="27"/>
      <c r="B235" s="75" t="s">
        <v>103</v>
      </c>
      <c r="C235" s="14"/>
      <c r="D235" s="38"/>
      <c r="E235" s="164"/>
      <c r="F235" s="28"/>
      <c r="G235" s="28"/>
      <c r="H235" s="28"/>
      <c r="I235" s="31"/>
    </row>
    <row r="236" spans="1:9" ht="16.5" customHeight="1" thickBot="1">
      <c r="A236" s="27"/>
      <c r="B236" s="75" t="s">
        <v>104</v>
      </c>
      <c r="C236" s="14"/>
      <c r="D236" s="38"/>
      <c r="E236" s="164"/>
      <c r="F236" s="28"/>
      <c r="G236" s="28"/>
      <c r="H236" s="28"/>
      <c r="I236" s="31"/>
    </row>
    <row r="237" spans="1:9" ht="16.5" customHeight="1" thickBot="1">
      <c r="A237" s="27"/>
      <c r="B237" s="75" t="s">
        <v>105</v>
      </c>
      <c r="C237" s="14"/>
      <c r="D237" s="38"/>
      <c r="E237" s="164"/>
      <c r="F237" s="28"/>
      <c r="G237" s="28"/>
      <c r="H237" s="28"/>
      <c r="I237" s="31"/>
    </row>
    <row r="238" spans="1:9" ht="16.5" customHeight="1" thickBot="1">
      <c r="A238" s="27"/>
      <c r="B238" s="75" t="s">
        <v>106</v>
      </c>
      <c r="C238" s="14"/>
      <c r="D238" s="38"/>
      <c r="E238" s="164"/>
      <c r="F238" s="28"/>
      <c r="G238" s="28"/>
      <c r="H238" s="28"/>
      <c r="I238" s="31"/>
    </row>
    <row r="239" spans="1:9" ht="16.5" customHeight="1" thickBot="1">
      <c r="A239" s="27"/>
      <c r="B239" s="75" t="s">
        <v>107</v>
      </c>
      <c r="C239" s="14"/>
      <c r="D239" s="38"/>
      <c r="E239" s="164"/>
      <c r="F239" s="28"/>
      <c r="G239" s="28"/>
      <c r="H239" s="28"/>
      <c r="I239" s="31"/>
    </row>
    <row r="240" spans="1:9" ht="16.5" customHeight="1" thickBot="1">
      <c r="A240" s="27"/>
      <c r="B240" s="75" t="s">
        <v>108</v>
      </c>
      <c r="C240" s="14"/>
      <c r="D240" s="38"/>
      <c r="E240" s="164"/>
      <c r="F240" s="28"/>
      <c r="G240" s="28"/>
      <c r="H240" s="28"/>
      <c r="I240" s="31"/>
    </row>
    <row r="241" spans="1:9" ht="16.5" customHeight="1" thickBot="1">
      <c r="A241" s="27"/>
      <c r="B241" s="75" t="s">
        <v>109</v>
      </c>
      <c r="C241" s="14"/>
      <c r="D241" s="38"/>
      <c r="E241" s="164"/>
      <c r="F241" s="28"/>
      <c r="G241" s="28"/>
      <c r="H241" s="28"/>
      <c r="I241" s="31"/>
    </row>
    <row r="242" spans="1:9" ht="16.5" customHeight="1" thickBot="1">
      <c r="A242" s="27"/>
      <c r="B242" s="75" t="s">
        <v>110</v>
      </c>
      <c r="C242" s="14"/>
      <c r="D242" s="38"/>
      <c r="E242" s="164"/>
      <c r="F242" s="28"/>
      <c r="G242" s="28"/>
      <c r="H242" s="28"/>
      <c r="I242" s="31"/>
    </row>
    <row r="243" spans="1:9" ht="16.5" customHeight="1" thickBot="1">
      <c r="A243" s="27"/>
      <c r="B243" s="75" t="s">
        <v>111</v>
      </c>
      <c r="C243" s="14"/>
      <c r="D243" s="38"/>
      <c r="E243" s="164"/>
      <c r="F243" s="28"/>
      <c r="G243" s="28"/>
      <c r="H243" s="28"/>
      <c r="I243" s="31"/>
    </row>
    <row r="244" spans="1:9" ht="15.75" customHeight="1" thickBot="1">
      <c r="A244" s="27"/>
      <c r="B244" s="207"/>
      <c r="C244" s="169"/>
      <c r="D244" s="169"/>
      <c r="E244" s="214"/>
      <c r="F244" s="28"/>
      <c r="G244" s="28"/>
      <c r="H244" s="28"/>
      <c r="I244" s="31"/>
    </row>
    <row r="245" spans="1:9" ht="16.5" customHeight="1" thickBot="1" thickTop="1">
      <c r="A245" s="27"/>
      <c r="B245" s="28"/>
      <c r="C245" s="28"/>
      <c r="D245" s="28"/>
      <c r="E245" s="28"/>
      <c r="F245" s="28"/>
      <c r="G245" s="28"/>
      <c r="H245" s="28"/>
      <c r="I245" s="31"/>
    </row>
    <row r="246" spans="1:9" ht="17.25" customHeight="1" thickBot="1" thickTop="1">
      <c r="A246" s="27"/>
      <c r="B246" s="28"/>
      <c r="C246" s="140" t="s">
        <v>41</v>
      </c>
      <c r="D246" s="28"/>
      <c r="E246" s="28"/>
      <c r="F246" s="28"/>
      <c r="G246" s="28"/>
      <c r="H246" s="28"/>
      <c r="I246" s="31"/>
    </row>
    <row r="247" spans="1:9" ht="16.5" customHeight="1" thickBot="1">
      <c r="A247" s="27"/>
      <c r="B247" s="64" t="s">
        <v>42</v>
      </c>
      <c r="C247" s="158"/>
      <c r="D247" s="28"/>
      <c r="E247" s="28"/>
      <c r="F247" s="28"/>
      <c r="G247" s="28"/>
      <c r="H247" s="28"/>
      <c r="I247" s="31"/>
    </row>
    <row r="248" spans="1:9" ht="16.5" customHeight="1" thickBot="1">
      <c r="A248" s="27"/>
      <c r="B248" s="64" t="s">
        <v>43</v>
      </c>
      <c r="C248" s="158"/>
      <c r="D248" s="28"/>
      <c r="E248" s="28"/>
      <c r="F248" s="28"/>
      <c r="G248" s="28"/>
      <c r="H248" s="28"/>
      <c r="I248" s="31"/>
    </row>
    <row r="249" spans="1:9" ht="16.5" customHeight="1" thickBot="1">
      <c r="A249" s="27"/>
      <c r="B249" s="64" t="s">
        <v>44</v>
      </c>
      <c r="C249" s="158"/>
      <c r="D249" s="28"/>
      <c r="E249" s="28"/>
      <c r="F249" s="28"/>
      <c r="G249" s="28"/>
      <c r="H249" s="28"/>
      <c r="I249" s="31"/>
    </row>
    <row r="250" spans="1:9" ht="16.5" customHeight="1" thickBot="1">
      <c r="A250" s="27"/>
      <c r="B250" s="64" t="s">
        <v>45</v>
      </c>
      <c r="C250" s="158"/>
      <c r="D250" s="28"/>
      <c r="E250" s="28"/>
      <c r="F250" s="28"/>
      <c r="G250" s="28"/>
      <c r="H250" s="28"/>
      <c r="I250" s="31"/>
    </row>
    <row r="251" spans="1:9" ht="16.5" customHeight="1" thickBot="1">
      <c r="A251" s="27"/>
      <c r="B251" s="64" t="s">
        <v>46</v>
      </c>
      <c r="C251" s="158"/>
      <c r="D251" s="28"/>
      <c r="E251" s="28"/>
      <c r="F251" s="28"/>
      <c r="G251" s="28"/>
      <c r="H251" s="28"/>
      <c r="I251" s="31"/>
    </row>
    <row r="252" spans="1:9" ht="16.5" customHeight="1" thickBot="1">
      <c r="A252" s="27"/>
      <c r="B252" s="64" t="s">
        <v>47</v>
      </c>
      <c r="C252" s="158"/>
      <c r="D252" s="28"/>
      <c r="E252" s="28"/>
      <c r="F252" s="28"/>
      <c r="G252" s="28"/>
      <c r="H252" s="28"/>
      <c r="I252" s="31"/>
    </row>
    <row r="253" spans="1:9" ht="16.5" customHeight="1" thickBot="1">
      <c r="A253" s="27"/>
      <c r="B253" s="64" t="s">
        <v>48</v>
      </c>
      <c r="C253" s="158"/>
      <c r="D253" s="28"/>
      <c r="E253" s="28"/>
      <c r="F253" s="28"/>
      <c r="G253" s="28"/>
      <c r="H253" s="28"/>
      <c r="I253" s="31"/>
    </row>
    <row r="254" spans="1:9" ht="16.5" customHeight="1" thickBot="1">
      <c r="A254" s="27"/>
      <c r="B254" s="64" t="s">
        <v>49</v>
      </c>
      <c r="C254" s="158"/>
      <c r="D254" s="28"/>
      <c r="E254" s="28"/>
      <c r="F254" s="28"/>
      <c r="G254" s="28"/>
      <c r="H254" s="28"/>
      <c r="I254" s="31"/>
    </row>
    <row r="255" spans="1:9" ht="16.5" customHeight="1" thickBot="1">
      <c r="A255" s="27"/>
      <c r="B255" s="64" t="s">
        <v>50</v>
      </c>
      <c r="C255" s="158"/>
      <c r="D255" s="28"/>
      <c r="E255" s="28"/>
      <c r="F255" s="28"/>
      <c r="G255" s="28"/>
      <c r="H255" s="28"/>
      <c r="I255" s="31"/>
    </row>
    <row r="256" spans="1:9" ht="16.5" customHeight="1" thickBot="1">
      <c r="A256" s="27"/>
      <c r="B256" s="64" t="s">
        <v>51</v>
      </c>
      <c r="C256" s="158"/>
      <c r="D256" s="28"/>
      <c r="E256" s="28"/>
      <c r="F256" s="28"/>
      <c r="G256" s="28"/>
      <c r="H256" s="28"/>
      <c r="I256" s="31"/>
    </row>
    <row r="257" spans="1:9" ht="3.75" customHeight="1" thickBot="1">
      <c r="A257" s="215"/>
      <c r="B257" s="216"/>
      <c r="C257" s="216"/>
      <c r="D257" s="216"/>
      <c r="E257" s="216"/>
      <c r="F257" s="216"/>
      <c r="G257" s="216"/>
      <c r="H257" s="216"/>
      <c r="I257" s="217"/>
    </row>
    <row r="258" ht="15.75" customHeight="1" thickTop="1"/>
  </sheetData>
  <sheetProtection password="DDD8" sheet="1" objects="1" scenarios="1"/>
  <printOptions horizontalCentered="1"/>
  <pageMargins left="0.5" right="0.5" top="0.5" bottom="0.5" header="0.5" footer="0.5"/>
  <pageSetup fitToHeight="21" horizontalDpi="600" verticalDpi="600" orientation="portrait" scale="64" r:id="rId3"/>
  <headerFooter alignWithMargins="0">
    <oddFooter>&amp;RPage &amp;P of &amp;N</oddFooter>
  </headerFooter>
  <rowBreaks count="4" manualBreakCount="4">
    <brk id="56" max="255" man="1"/>
    <brk id="104" max="255" man="1"/>
    <brk id="151" max="255" man="1"/>
    <brk id="198" max="255" man="1"/>
  </rowBreaks>
  <legacyDrawing r:id="rId2"/>
</worksheet>
</file>

<file path=xl/worksheets/sheet8.xml><?xml version="1.0" encoding="utf-8"?>
<worksheet xmlns="http://schemas.openxmlformats.org/spreadsheetml/2006/main" xmlns:r="http://schemas.openxmlformats.org/officeDocument/2006/relationships">
  <dimension ref="A1:J54"/>
  <sheetViews>
    <sheetView zoomScale="75" zoomScaleNormal="75" workbookViewId="0" topLeftCell="A1">
      <selection activeCell="B5" sqref="B5:B6"/>
    </sheetView>
  </sheetViews>
  <sheetFormatPr defaultColWidth="9.140625" defaultRowHeight="12.75"/>
  <cols>
    <col min="1" max="1" width="2.7109375" style="0" customWidth="1"/>
    <col min="2" max="2" width="15.00390625" style="0" customWidth="1"/>
    <col min="3" max="3" width="59.8515625" style="0" customWidth="1"/>
    <col min="4" max="4" width="17.57421875" style="0" customWidth="1"/>
    <col min="5" max="8" width="14.7109375" style="0" customWidth="1"/>
    <col min="9" max="9" width="4.57421875" style="0" customWidth="1"/>
    <col min="10" max="10" width="2.7109375" style="0" customWidth="1"/>
  </cols>
  <sheetData>
    <row r="1" spans="1:10" ht="3.75" customHeight="1" thickTop="1">
      <c r="A1" s="2"/>
      <c r="B1" s="4"/>
      <c r="C1" s="4"/>
      <c r="D1" s="4"/>
      <c r="E1" s="4"/>
      <c r="F1" s="4"/>
      <c r="G1" s="4"/>
      <c r="H1" s="4"/>
      <c r="I1" s="4"/>
      <c r="J1" s="5"/>
    </row>
    <row r="2" spans="1:10" ht="18.75" customHeight="1">
      <c r="A2" s="6"/>
      <c r="B2" s="8"/>
      <c r="C2" s="8"/>
      <c r="D2" s="25" t="s">
        <v>113</v>
      </c>
      <c r="E2" s="8"/>
      <c r="F2" s="8"/>
      <c r="G2" s="8"/>
      <c r="H2" s="8"/>
      <c r="I2" s="8"/>
      <c r="J2" s="10"/>
    </row>
    <row r="3" spans="1:10" ht="18.75" customHeight="1">
      <c r="A3" s="6"/>
      <c r="B3" s="8"/>
      <c r="C3" s="8"/>
      <c r="D3" s="25" t="s">
        <v>193</v>
      </c>
      <c r="E3" s="8"/>
      <c r="F3" s="8"/>
      <c r="G3" s="8"/>
      <c r="H3" s="8"/>
      <c r="I3" s="8"/>
      <c r="J3" s="10"/>
    </row>
    <row r="4" spans="1:10" ht="16.5" customHeight="1" thickBot="1">
      <c r="A4" s="6"/>
      <c r="B4" s="8"/>
      <c r="C4" s="8"/>
      <c r="D4" s="11" t="str">
        <f>"AS OF THE END OF "&amp;YearType&amp;" YEAR "&amp;Year</f>
        <v>AS OF THE END OF CALENDAR YEAR 2002</v>
      </c>
      <c r="E4" s="8"/>
      <c r="F4" s="8"/>
      <c r="G4" s="8"/>
      <c r="H4" s="8"/>
      <c r="I4" s="8"/>
      <c r="J4" s="10"/>
    </row>
    <row r="5" spans="1:10" s="26" customFormat="1" ht="16.5" customHeight="1" thickBot="1" thickTop="1">
      <c r="A5" s="27"/>
      <c r="B5" s="280" t="s">
        <v>271</v>
      </c>
      <c r="C5" s="30" t="str">
        <f>carrierName</f>
        <v>Carrier Name</v>
      </c>
      <c r="D5" s="28"/>
      <c r="E5" s="28"/>
      <c r="F5" s="28"/>
      <c r="G5" s="28"/>
      <c r="H5" s="28"/>
      <c r="I5" s="28"/>
      <c r="J5" s="31"/>
    </row>
    <row r="6" spans="1:10" s="26" customFormat="1" ht="16.5" customHeight="1" thickBot="1" thickTop="1">
      <c r="A6" s="27"/>
      <c r="B6" s="280" t="s">
        <v>272</v>
      </c>
      <c r="C6" s="30" t="str">
        <f>FEHBCode</f>
        <v>##</v>
      </c>
      <c r="D6" s="28"/>
      <c r="E6" s="28"/>
      <c r="F6" s="28"/>
      <c r="G6" s="28"/>
      <c r="H6" s="28"/>
      <c r="I6" s="28"/>
      <c r="J6" s="31"/>
    </row>
    <row r="7" spans="1:10" ht="14.25" customHeight="1" thickBot="1" thickTop="1">
      <c r="A7" s="6"/>
      <c r="B7" s="8"/>
      <c r="C7" s="8"/>
      <c r="D7" s="8"/>
      <c r="E7" s="8"/>
      <c r="F7" s="8"/>
      <c r="G7" s="8"/>
      <c r="H7" s="8"/>
      <c r="I7" s="8"/>
      <c r="J7" s="10"/>
    </row>
    <row r="8" spans="1:10" ht="33" customHeight="1" thickBot="1" thickTop="1">
      <c r="A8" s="6"/>
      <c r="B8" s="32"/>
      <c r="C8" s="33"/>
      <c r="D8" s="65" t="s">
        <v>23</v>
      </c>
      <c r="E8" s="184" t="s">
        <v>53</v>
      </c>
      <c r="F8" s="184" t="s">
        <v>54</v>
      </c>
      <c r="G8" s="65" t="s">
        <v>55</v>
      </c>
      <c r="H8" s="65" t="s">
        <v>56</v>
      </c>
      <c r="I8" s="35"/>
      <c r="J8" s="10"/>
    </row>
    <row r="9" spans="1:10" ht="16.5" customHeight="1" thickBot="1">
      <c r="A9" s="6"/>
      <c r="B9" s="36"/>
      <c r="C9" s="188" t="s">
        <v>194</v>
      </c>
      <c r="D9" s="8"/>
      <c r="E9" s="8"/>
      <c r="F9" s="8"/>
      <c r="G9" s="8"/>
      <c r="H9" s="8"/>
      <c r="I9" s="39"/>
      <c r="J9" s="10"/>
    </row>
    <row r="10" spans="1:10" ht="17.25" customHeight="1" thickBot="1" thickTop="1">
      <c r="A10" s="6"/>
      <c r="B10" s="36"/>
      <c r="C10" s="189" t="s">
        <v>195</v>
      </c>
      <c r="D10" s="41">
        <f>SUM(E10:H10)</f>
        <v>0</v>
      </c>
      <c r="E10" s="41">
        <f>'Summary Statement of Operations'!E55</f>
        <v>0</v>
      </c>
      <c r="F10" s="41">
        <f>'Summary Statement of Operations'!F55</f>
        <v>0</v>
      </c>
      <c r="G10" s="41">
        <f>'Summary Statement of Operations'!G55</f>
        <v>0</v>
      </c>
      <c r="H10" s="41">
        <f>'Summary Statement of Operations'!H55</f>
        <v>0</v>
      </c>
      <c r="I10" s="39"/>
      <c r="J10" s="10"/>
    </row>
    <row r="11" spans="1:10" ht="17.25" customHeight="1" thickBot="1" thickTop="1">
      <c r="A11" s="6"/>
      <c r="B11" s="36"/>
      <c r="C11" s="218"/>
      <c r="D11" s="8"/>
      <c r="E11" s="8"/>
      <c r="F11" s="8"/>
      <c r="G11" s="8"/>
      <c r="H11" s="8"/>
      <c r="I11" s="39"/>
      <c r="J11" s="10"/>
    </row>
    <row r="12" spans="1:10" ht="17.25" customHeight="1" thickBot="1" thickTop="1">
      <c r="A12" s="6"/>
      <c r="B12" s="36"/>
      <c r="C12" s="195" t="s">
        <v>196</v>
      </c>
      <c r="D12" s="41">
        <f>SUM(E12:H12)</f>
        <v>0</v>
      </c>
      <c r="E12" s="41">
        <f>'Summary Statement of Operations'!E30</f>
        <v>0</v>
      </c>
      <c r="F12" s="41">
        <f>'Summary Statement of Operations'!F30</f>
        <v>0</v>
      </c>
      <c r="G12" s="41">
        <f>'Summary Statement of Operations'!G30</f>
        <v>0</v>
      </c>
      <c r="H12" s="41">
        <f>'Summary Statement of Operations'!H30</f>
        <v>0</v>
      </c>
      <c r="I12" s="39"/>
      <c r="J12" s="10"/>
    </row>
    <row r="13" spans="1:10" ht="17.25" customHeight="1" thickBot="1" thickTop="1">
      <c r="A13" s="6"/>
      <c r="B13" s="36"/>
      <c r="C13" s="218"/>
      <c r="D13" s="8"/>
      <c r="E13" s="8"/>
      <c r="F13" s="8"/>
      <c r="G13" s="8"/>
      <c r="H13" s="8"/>
      <c r="I13" s="39"/>
      <c r="J13" s="10"/>
    </row>
    <row r="14" spans="1:10" ht="17.25" customHeight="1" thickBot="1" thickTop="1">
      <c r="A14" s="6"/>
      <c r="B14" s="36"/>
      <c r="C14" s="219" t="s">
        <v>132</v>
      </c>
      <c r="D14" s="41">
        <f>SUM(E14:H14)</f>
        <v>0</v>
      </c>
      <c r="E14" s="41">
        <f>E10+E12</f>
        <v>0</v>
      </c>
      <c r="F14" s="41">
        <f>F10+F12</f>
        <v>0</v>
      </c>
      <c r="G14" s="41">
        <f>G10+G12</f>
        <v>0</v>
      </c>
      <c r="H14" s="41">
        <f>H10+H12</f>
        <v>0</v>
      </c>
      <c r="I14" s="39"/>
      <c r="J14" s="10"/>
    </row>
    <row r="15" spans="1:10" ht="16.5" customHeight="1" thickTop="1">
      <c r="A15" s="6"/>
      <c r="B15" s="36"/>
      <c r="C15" s="220"/>
      <c r="D15" s="8"/>
      <c r="E15" s="8"/>
      <c r="F15" s="8"/>
      <c r="G15" s="8"/>
      <c r="H15" s="8"/>
      <c r="I15" s="39"/>
      <c r="J15" s="10"/>
    </row>
    <row r="16" spans="1:10" ht="16.5" customHeight="1" thickBot="1">
      <c r="A16" s="6"/>
      <c r="B16" s="36"/>
      <c r="C16" s="200" t="s">
        <v>197</v>
      </c>
      <c r="D16" s="8"/>
      <c r="E16" s="8"/>
      <c r="F16" s="8"/>
      <c r="G16" s="8"/>
      <c r="H16" s="8"/>
      <c r="I16" s="39"/>
      <c r="J16" s="10"/>
    </row>
    <row r="17" spans="1:10" ht="17.25" customHeight="1" thickBot="1" thickTop="1">
      <c r="A17" s="6"/>
      <c r="B17" s="36"/>
      <c r="C17" s="189" t="s">
        <v>198</v>
      </c>
      <c r="D17" s="41">
        <f>SUM(E17:H17)</f>
        <v>0</v>
      </c>
      <c r="E17" s="41">
        <f>(1/6)*E25</f>
        <v>0</v>
      </c>
      <c r="F17" s="41">
        <f>(1/6)*F25</f>
        <v>0</v>
      </c>
      <c r="G17" s="41">
        <f>(1/6)*G25</f>
        <v>0</v>
      </c>
      <c r="H17" s="41">
        <f>(1/6)*H25</f>
        <v>0</v>
      </c>
      <c r="I17" s="39"/>
      <c r="J17" s="10"/>
    </row>
    <row r="18" spans="1:10" ht="17.25" customHeight="1" thickBot="1" thickTop="1">
      <c r="A18" s="6"/>
      <c r="B18" s="36"/>
      <c r="C18" s="68" t="str">
        <f>"Claims paid-last six months of "&amp;YearType&amp;" Year"</f>
        <v>Claims paid-last six months of CALENDAR Year</v>
      </c>
      <c r="D18" s="8"/>
      <c r="E18" s="8"/>
      <c r="F18" s="8"/>
      <c r="G18" s="8"/>
      <c r="H18" s="8"/>
      <c r="I18" s="39"/>
      <c r="J18" s="10"/>
    </row>
    <row r="19" spans="1:10" ht="17.25" customHeight="1" thickBot="1" thickTop="1">
      <c r="A19" s="6"/>
      <c r="B19" s="36"/>
      <c r="C19" s="135">
        <f>DATE(YEAR(C20),MONTH(C20)-1,15)</f>
        <v>37452</v>
      </c>
      <c r="D19" s="41">
        <f aca="true" t="shared" si="0" ref="D19:D25">SUM(E19:H19)</f>
        <v>0</v>
      </c>
      <c r="E19" s="41">
        <f>'Health Benefit Charges Paid'!E124</f>
        <v>0</v>
      </c>
      <c r="F19" s="41">
        <f>'Health Benefit Charges Paid'!E228</f>
        <v>0</v>
      </c>
      <c r="G19" s="41">
        <f>'Health Benefit Charges Paid'!E332</f>
        <v>0</v>
      </c>
      <c r="H19" s="41">
        <f>'Health Benefit Charges Paid'!E436</f>
        <v>0</v>
      </c>
      <c r="I19" s="39"/>
      <c r="J19" s="10"/>
    </row>
    <row r="20" spans="1:10" ht="17.25" customHeight="1" thickBot="1" thickTop="1">
      <c r="A20" s="6"/>
      <c r="B20" s="36"/>
      <c r="C20" s="135">
        <f>DATE(YEAR(C21),MONTH(C21)-1,15)</f>
        <v>37483</v>
      </c>
      <c r="D20" s="41">
        <f t="shared" si="0"/>
        <v>0</v>
      </c>
      <c r="E20" s="41">
        <f>'Health Benefit Charges Paid'!E125</f>
        <v>0</v>
      </c>
      <c r="F20" s="41">
        <f>'Health Benefit Charges Paid'!E229</f>
        <v>0</v>
      </c>
      <c r="G20" s="41">
        <f>'Health Benefit Charges Paid'!E333</f>
        <v>0</v>
      </c>
      <c r="H20" s="41">
        <f>'Health Benefit Charges Paid'!E437</f>
        <v>0</v>
      </c>
      <c r="I20" s="39"/>
      <c r="J20" s="10"/>
    </row>
    <row r="21" spans="1:10" ht="17.25" customHeight="1" thickBot="1" thickTop="1">
      <c r="A21" s="6"/>
      <c r="B21" s="36"/>
      <c r="C21" s="135">
        <f>DATE(YEAR(C22),MONTH(C22)-1,15)</f>
        <v>37514</v>
      </c>
      <c r="D21" s="41">
        <f t="shared" si="0"/>
        <v>0</v>
      </c>
      <c r="E21" s="41">
        <f>'Health Benefit Charges Paid'!E126</f>
        <v>0</v>
      </c>
      <c r="F21" s="41">
        <f>'Health Benefit Charges Paid'!E230</f>
        <v>0</v>
      </c>
      <c r="G21" s="41">
        <f>'Health Benefit Charges Paid'!E334</f>
        <v>0</v>
      </c>
      <c r="H21" s="41">
        <f>'Health Benefit Charges Paid'!E438</f>
        <v>0</v>
      </c>
      <c r="I21" s="39"/>
      <c r="J21" s="10"/>
    </row>
    <row r="22" spans="1:10" ht="17.25" customHeight="1" thickBot="1" thickTop="1">
      <c r="A22" s="6"/>
      <c r="B22" s="36"/>
      <c r="C22" s="135">
        <f>DATE(YEAR(C23),MONTH(C23)-1,15)</f>
        <v>37544</v>
      </c>
      <c r="D22" s="41">
        <f t="shared" si="0"/>
        <v>0</v>
      </c>
      <c r="E22" s="41">
        <f>'Health Benefit Charges Paid'!E127</f>
        <v>0</v>
      </c>
      <c r="F22" s="41">
        <f>'Health Benefit Charges Paid'!E231</f>
        <v>0</v>
      </c>
      <c r="G22" s="41">
        <f>'Health Benefit Charges Paid'!E335</f>
        <v>0</v>
      </c>
      <c r="H22" s="41">
        <f>'Health Benefit Charges Paid'!E439</f>
        <v>0</v>
      </c>
      <c r="I22" s="39"/>
      <c r="J22" s="10"/>
    </row>
    <row r="23" spans="1:10" ht="17.25" customHeight="1" thickBot="1" thickTop="1">
      <c r="A23" s="6"/>
      <c r="B23" s="36"/>
      <c r="C23" s="135">
        <f>DATE(YEAR(C24),MONTH(C24)-1,15)</f>
        <v>37575</v>
      </c>
      <c r="D23" s="41">
        <f t="shared" si="0"/>
        <v>0</v>
      </c>
      <c r="E23" s="41">
        <f>'Health Benefit Charges Paid'!E128</f>
        <v>0</v>
      </c>
      <c r="F23" s="41">
        <f>'Health Benefit Charges Paid'!E232</f>
        <v>0</v>
      </c>
      <c r="G23" s="41">
        <f>'Health Benefit Charges Paid'!E336</f>
        <v>0</v>
      </c>
      <c r="H23" s="41">
        <f>'Health Benefit Charges Paid'!E440</f>
        <v>0</v>
      </c>
      <c r="I23" s="39"/>
      <c r="J23" s="10"/>
    </row>
    <row r="24" spans="1:10" ht="17.25" customHeight="1" thickBot="1" thickTop="1">
      <c r="A24" s="6"/>
      <c r="B24" s="36"/>
      <c r="C24" s="135">
        <f>YearEnd</f>
        <v>37621</v>
      </c>
      <c r="D24" s="41">
        <f t="shared" si="0"/>
        <v>0</v>
      </c>
      <c r="E24" s="41">
        <f>'Health Benefit Charges Paid'!E129</f>
        <v>0</v>
      </c>
      <c r="F24" s="41">
        <f>'Health Benefit Charges Paid'!E233</f>
        <v>0</v>
      </c>
      <c r="G24" s="41">
        <f>'Health Benefit Charges Paid'!E337</f>
        <v>0</v>
      </c>
      <c r="H24" s="41">
        <f>'Health Benefit Charges Paid'!E441</f>
        <v>0</v>
      </c>
      <c r="I24" s="39"/>
      <c r="J24" s="10"/>
    </row>
    <row r="25" spans="1:10" ht="17.25" customHeight="1" thickBot="1" thickTop="1">
      <c r="A25" s="6"/>
      <c r="B25" s="36"/>
      <c r="C25" s="162" t="s">
        <v>132</v>
      </c>
      <c r="D25" s="41">
        <f t="shared" si="0"/>
        <v>0</v>
      </c>
      <c r="E25" s="41">
        <f>SUM(E19:E24)</f>
        <v>0</v>
      </c>
      <c r="F25" s="41">
        <f>SUM(F19:F24)</f>
        <v>0</v>
      </c>
      <c r="G25" s="41">
        <f>SUM(G19:G24)</f>
        <v>0</v>
      </c>
      <c r="H25" s="41">
        <f>SUM(H19:H24)</f>
        <v>0</v>
      </c>
      <c r="I25" s="39"/>
      <c r="J25" s="10"/>
    </row>
    <row r="26" spans="1:10" ht="17.25" customHeight="1" thickBot="1" thickTop="1">
      <c r="A26" s="6"/>
      <c r="B26" s="36"/>
      <c r="C26" s="221"/>
      <c r="D26" s="8"/>
      <c r="E26" s="8"/>
      <c r="F26" s="8"/>
      <c r="G26" s="8"/>
      <c r="H26" s="8"/>
      <c r="I26" s="39"/>
      <c r="J26" s="10"/>
    </row>
    <row r="27" spans="1:10" ht="17.25" customHeight="1" thickBot="1" thickTop="1">
      <c r="A27" s="6"/>
      <c r="B27" s="36"/>
      <c r="C27" s="195" t="s">
        <v>199</v>
      </c>
      <c r="D27" s="41">
        <f>SUM(E27:H27)</f>
        <v>0</v>
      </c>
      <c r="E27" s="41">
        <f>('Summary Statement of Operations'!E39+'Summary Statement of Operations'!E46)*(1/12)</f>
        <v>0</v>
      </c>
      <c r="F27" s="41">
        <f>('Summary Statement of Operations'!F39+'Summary Statement of Operations'!F46)*(1/12)</f>
        <v>0</v>
      </c>
      <c r="G27" s="41">
        <f>('Summary Statement of Operations'!G39+'Summary Statement of Operations'!G46)*(1/12)</f>
        <v>0</v>
      </c>
      <c r="H27" s="41">
        <f>('Summary Statement of Operations'!H39+'Summary Statement of Operations'!H46)*(1/12)</f>
        <v>0</v>
      </c>
      <c r="I27" s="39"/>
      <c r="J27" s="10"/>
    </row>
    <row r="28" spans="1:10" ht="16.5" customHeight="1" thickTop="1">
      <c r="A28" s="6"/>
      <c r="B28" s="36"/>
      <c r="C28" s="68" t="s">
        <v>200</v>
      </c>
      <c r="D28" s="8"/>
      <c r="E28" s="221"/>
      <c r="F28" s="8"/>
      <c r="G28" s="8"/>
      <c r="H28" s="8"/>
      <c r="I28" s="39"/>
      <c r="J28" s="10"/>
    </row>
    <row r="29" spans="1:10" ht="16.5" customHeight="1" thickBot="1">
      <c r="A29" s="6"/>
      <c r="B29" s="36"/>
      <c r="C29" s="222"/>
      <c r="D29" s="8"/>
      <c r="E29" s="8"/>
      <c r="F29" s="8"/>
      <c r="G29" s="8"/>
      <c r="H29" s="8"/>
      <c r="I29" s="39"/>
      <c r="J29" s="10"/>
    </row>
    <row r="30" spans="1:10" ht="17.25" customHeight="1" thickBot="1" thickTop="1">
      <c r="A30" s="6"/>
      <c r="B30" s="36"/>
      <c r="C30" s="223" t="s">
        <v>201</v>
      </c>
      <c r="D30" s="41">
        <f>SUM(E30:H30)</f>
        <v>0</v>
      </c>
      <c r="E30" s="41">
        <f>E17+E27</f>
        <v>0</v>
      </c>
      <c r="F30" s="41">
        <f>F17+F27</f>
        <v>0</v>
      </c>
      <c r="G30" s="41">
        <f>G17+G27</f>
        <v>0</v>
      </c>
      <c r="H30" s="41">
        <f>H17+H27</f>
        <v>0</v>
      </c>
      <c r="I30" s="39"/>
      <c r="J30" s="10"/>
    </row>
    <row r="31" spans="1:10" ht="13.5" customHeight="1" thickTop="1">
      <c r="A31" s="6"/>
      <c r="B31" s="36"/>
      <c r="C31" s="224"/>
      <c r="D31" s="8"/>
      <c r="E31" s="8"/>
      <c r="F31" s="8"/>
      <c r="G31" s="8"/>
      <c r="H31" s="8"/>
      <c r="I31" s="39"/>
      <c r="J31" s="10"/>
    </row>
    <row r="32" spans="1:10" ht="16.5" customHeight="1" thickBot="1">
      <c r="A32" s="6"/>
      <c r="B32" s="36"/>
      <c r="C32" s="221"/>
      <c r="D32" s="8"/>
      <c r="E32" s="8"/>
      <c r="F32" s="8"/>
      <c r="G32" s="8"/>
      <c r="H32" s="8"/>
      <c r="I32" s="39"/>
      <c r="J32" s="10"/>
    </row>
    <row r="33" spans="1:10" ht="17.25" customHeight="1" thickBot="1" thickTop="1">
      <c r="A33" s="6"/>
      <c r="B33" s="36"/>
      <c r="C33" s="225" t="s">
        <v>202</v>
      </c>
      <c r="D33" s="41">
        <f>SUM(E33:H33)</f>
        <v>0</v>
      </c>
      <c r="E33" s="41">
        <f>E30*3.5</f>
        <v>0</v>
      </c>
      <c r="F33" s="41">
        <f>F30*3.5</f>
        <v>0</v>
      </c>
      <c r="G33" s="41">
        <f>G30*3.5</f>
        <v>0</v>
      </c>
      <c r="H33" s="41">
        <f>H30*3.5</f>
        <v>0</v>
      </c>
      <c r="I33" s="39"/>
      <c r="J33" s="10"/>
    </row>
    <row r="34" spans="1:10" ht="16.5" customHeight="1" thickTop="1">
      <c r="A34" s="6"/>
      <c r="B34" s="36"/>
      <c r="C34" s="221"/>
      <c r="D34" s="8"/>
      <c r="E34" s="8"/>
      <c r="F34" s="8"/>
      <c r="G34" s="8"/>
      <c r="H34" s="8"/>
      <c r="I34" s="39"/>
      <c r="J34" s="10"/>
    </row>
    <row r="35" spans="1:10" ht="16.5" customHeight="1" thickBot="1">
      <c r="A35" s="6"/>
      <c r="B35" s="36"/>
      <c r="C35" s="203" t="s">
        <v>203</v>
      </c>
      <c r="D35" s="8"/>
      <c r="E35" s="8"/>
      <c r="F35" s="8"/>
      <c r="G35" s="8"/>
      <c r="H35" s="8"/>
      <c r="I35" s="39"/>
      <c r="J35" s="10"/>
    </row>
    <row r="36" spans="1:10" ht="17.25" customHeight="1" thickBot="1" thickTop="1">
      <c r="A36" s="6"/>
      <c r="B36" s="36"/>
      <c r="C36" s="189" t="s">
        <v>204</v>
      </c>
      <c r="D36" s="41">
        <f>IF(SUM(E36:H36)&gt;SUM(E39:H39),SUM(E36:H36)-SUM(E39:H39),0)</f>
        <v>0</v>
      </c>
      <c r="E36" s="41">
        <f>IF(E14&gt;E33,E14-E33,0)</f>
        <v>0</v>
      </c>
      <c r="F36" s="41">
        <f>IF(F14&gt;F33,F14-F33,0)</f>
        <v>0</v>
      </c>
      <c r="G36" s="41">
        <f>IF(G14&gt;G33,G14-G33,0)</f>
        <v>0</v>
      </c>
      <c r="H36" s="41">
        <f>IF(H14&gt;H33,H14-H33,0)</f>
        <v>0</v>
      </c>
      <c r="I36" s="39"/>
      <c r="J36" s="10"/>
    </row>
    <row r="37" spans="1:10" ht="16.5" customHeight="1" thickTop="1">
      <c r="A37" s="6"/>
      <c r="B37" s="36"/>
      <c r="C37" s="67" t="s">
        <v>205</v>
      </c>
      <c r="D37" s="8"/>
      <c r="E37" s="8"/>
      <c r="F37" s="8"/>
      <c r="G37" s="220"/>
      <c r="H37" s="220"/>
      <c r="I37" s="39"/>
      <c r="J37" s="10"/>
    </row>
    <row r="38" spans="1:10" ht="16.5" customHeight="1" thickBot="1">
      <c r="A38" s="6"/>
      <c r="B38" s="36"/>
      <c r="C38" s="221"/>
      <c r="D38" s="8"/>
      <c r="E38" s="8"/>
      <c r="F38" s="8"/>
      <c r="G38" s="8"/>
      <c r="H38" s="8"/>
      <c r="I38" s="39"/>
      <c r="J38" s="10"/>
    </row>
    <row r="39" spans="1:10" ht="17.25" customHeight="1" thickBot="1" thickTop="1">
      <c r="A39" s="6"/>
      <c r="B39" s="36"/>
      <c r="C39" s="195" t="s">
        <v>206</v>
      </c>
      <c r="D39" s="41">
        <f>IF(SUM(E36:H36)&lt;SUM(E39:H39),SUM(E39:H39)-SUM(E36:H36),0)</f>
        <v>0</v>
      </c>
      <c r="E39" s="226">
        <f>IF(E14&lt;E33,E33-E14,0)</f>
        <v>0</v>
      </c>
      <c r="F39" s="226">
        <f>IF(F14&lt;F33,F33-F14,0)</f>
        <v>0</v>
      </c>
      <c r="G39" s="226">
        <f>IF(G14&lt;G33,G33-G14,0)</f>
        <v>0</v>
      </c>
      <c r="H39" s="226">
        <f>IF(H14&lt;H33,H33-H14,0)</f>
        <v>0</v>
      </c>
      <c r="I39" s="39"/>
      <c r="J39" s="10"/>
    </row>
    <row r="40" spans="1:10" ht="17.25" customHeight="1" thickBot="1" thickTop="1">
      <c r="A40" s="6"/>
      <c r="B40" s="61"/>
      <c r="C40" s="227" t="s">
        <v>207</v>
      </c>
      <c r="D40" s="60"/>
      <c r="E40" s="60"/>
      <c r="F40" s="228"/>
      <c r="G40" s="60"/>
      <c r="H40" s="60"/>
      <c r="I40" s="62"/>
      <c r="J40" s="10"/>
    </row>
    <row r="41" spans="1:10" ht="13.5" customHeight="1" thickTop="1">
      <c r="A41" s="6"/>
      <c r="B41" s="8"/>
      <c r="C41" s="8"/>
      <c r="D41" s="8"/>
      <c r="E41" s="8"/>
      <c r="F41" s="8"/>
      <c r="G41" s="8"/>
      <c r="H41" s="8"/>
      <c r="I41" s="8"/>
      <c r="J41" s="10"/>
    </row>
    <row r="42" spans="1:10" ht="13.5" customHeight="1" thickBot="1">
      <c r="A42" s="6"/>
      <c r="B42" s="8"/>
      <c r="C42" s="8"/>
      <c r="D42" s="8"/>
      <c r="E42" s="8"/>
      <c r="F42" s="8"/>
      <c r="G42" s="8"/>
      <c r="H42" s="8"/>
      <c r="I42" s="8"/>
      <c r="J42" s="10"/>
    </row>
    <row r="43" spans="1:10" ht="17.25" customHeight="1" thickBot="1" thickTop="1">
      <c r="A43" s="6"/>
      <c r="B43" s="8"/>
      <c r="C43" s="140" t="s">
        <v>41</v>
      </c>
      <c r="D43" s="8"/>
      <c r="E43" s="8"/>
      <c r="F43" s="8"/>
      <c r="G43" s="8"/>
      <c r="H43" s="8"/>
      <c r="I43" s="8"/>
      <c r="J43" s="10"/>
    </row>
    <row r="44" spans="1:10" ht="16.5" customHeight="1" thickBot="1">
      <c r="A44" s="6"/>
      <c r="B44" s="64" t="s">
        <v>42</v>
      </c>
      <c r="C44" s="158"/>
      <c r="D44" s="8"/>
      <c r="E44" s="8"/>
      <c r="F44" s="8"/>
      <c r="G44" s="8"/>
      <c r="H44" s="8"/>
      <c r="I44" s="8"/>
      <c r="J44" s="10"/>
    </row>
    <row r="45" spans="1:10" ht="16.5" customHeight="1" thickBot="1">
      <c r="A45" s="6"/>
      <c r="B45" s="64" t="s">
        <v>43</v>
      </c>
      <c r="C45" s="158"/>
      <c r="D45" s="8"/>
      <c r="E45" s="8"/>
      <c r="F45" s="8"/>
      <c r="G45" s="8"/>
      <c r="H45" s="8"/>
      <c r="I45" s="8"/>
      <c r="J45" s="10"/>
    </row>
    <row r="46" spans="1:10" ht="16.5" customHeight="1" thickBot="1">
      <c r="A46" s="6"/>
      <c r="B46" s="64" t="s">
        <v>44</v>
      </c>
      <c r="C46" s="158"/>
      <c r="D46" s="8"/>
      <c r="E46" s="8"/>
      <c r="F46" s="8"/>
      <c r="G46" s="8"/>
      <c r="H46" s="8"/>
      <c r="I46" s="8"/>
      <c r="J46" s="10"/>
    </row>
    <row r="47" spans="1:10" ht="16.5" customHeight="1" thickBot="1">
      <c r="A47" s="6"/>
      <c r="B47" s="64" t="s">
        <v>45</v>
      </c>
      <c r="C47" s="158"/>
      <c r="D47" s="8"/>
      <c r="E47" s="8"/>
      <c r="F47" s="8"/>
      <c r="G47" s="8"/>
      <c r="H47" s="8"/>
      <c r="I47" s="8"/>
      <c r="J47" s="10"/>
    </row>
    <row r="48" spans="1:10" ht="16.5" customHeight="1" thickBot="1">
      <c r="A48" s="6"/>
      <c r="B48" s="64" t="s">
        <v>46</v>
      </c>
      <c r="C48" s="158"/>
      <c r="D48" s="8"/>
      <c r="E48" s="8"/>
      <c r="F48" s="8"/>
      <c r="G48" s="8"/>
      <c r="H48" s="8"/>
      <c r="I48" s="8"/>
      <c r="J48" s="10"/>
    </row>
    <row r="49" spans="1:10" ht="16.5" customHeight="1" thickBot="1">
      <c r="A49" s="6"/>
      <c r="B49" s="64" t="s">
        <v>47</v>
      </c>
      <c r="C49" s="158"/>
      <c r="D49" s="8"/>
      <c r="E49" s="8"/>
      <c r="F49" s="8"/>
      <c r="G49" s="8"/>
      <c r="H49" s="8"/>
      <c r="I49" s="8"/>
      <c r="J49" s="10"/>
    </row>
    <row r="50" spans="1:10" ht="16.5" customHeight="1" thickBot="1">
      <c r="A50" s="6"/>
      <c r="B50" s="64" t="s">
        <v>48</v>
      </c>
      <c r="C50" s="158"/>
      <c r="D50" s="8"/>
      <c r="E50" s="8"/>
      <c r="F50" s="8"/>
      <c r="G50" s="8"/>
      <c r="H50" s="8"/>
      <c r="I50" s="8"/>
      <c r="J50" s="10"/>
    </row>
    <row r="51" spans="1:10" ht="16.5" customHeight="1" thickBot="1">
      <c r="A51" s="6"/>
      <c r="B51" s="64" t="s">
        <v>49</v>
      </c>
      <c r="C51" s="158"/>
      <c r="D51" s="8"/>
      <c r="E51" s="8"/>
      <c r="F51" s="8"/>
      <c r="G51" s="8"/>
      <c r="H51" s="8"/>
      <c r="I51" s="8"/>
      <c r="J51" s="10"/>
    </row>
    <row r="52" spans="1:10" ht="16.5" customHeight="1" thickBot="1">
      <c r="A52" s="6"/>
      <c r="B52" s="64" t="s">
        <v>50</v>
      </c>
      <c r="C52" s="158"/>
      <c r="D52" s="8"/>
      <c r="E52" s="8"/>
      <c r="F52" s="8"/>
      <c r="G52" s="8"/>
      <c r="H52" s="8"/>
      <c r="I52" s="8"/>
      <c r="J52" s="10"/>
    </row>
    <row r="53" spans="1:10" ht="16.5" customHeight="1" thickBot="1">
      <c r="A53" s="6"/>
      <c r="B53" s="64" t="s">
        <v>51</v>
      </c>
      <c r="C53" s="158"/>
      <c r="D53" s="8"/>
      <c r="E53" s="8"/>
      <c r="F53" s="8"/>
      <c r="G53" s="8"/>
      <c r="H53" s="8"/>
      <c r="I53" s="8"/>
      <c r="J53" s="10"/>
    </row>
    <row r="54" spans="1:10" ht="3.75" customHeight="1" thickBot="1">
      <c r="A54" s="20"/>
      <c r="B54" s="22"/>
      <c r="C54" s="22"/>
      <c r="D54" s="22"/>
      <c r="E54" s="22"/>
      <c r="F54" s="22"/>
      <c r="G54" s="22"/>
      <c r="H54" s="22"/>
      <c r="I54" s="22"/>
      <c r="J54" s="23"/>
    </row>
    <row r="55" ht="13.5" customHeight="1" thickTop="1"/>
  </sheetData>
  <sheetProtection password="DDD8" sheet="1" objects="1" scenarios="1"/>
  <printOptions horizontalCentered="1"/>
  <pageMargins left="0.5" right="0.5" top="0.5" bottom="0.5" header="0.5" footer="0.5"/>
  <pageSetup fitToHeight="15" horizontalDpi="600" verticalDpi="600" orientation="landscape" scale="80" r:id="rId1"/>
  <headerFooter alignWithMargins="0">
    <oddFooter>&amp;RPage &amp;P of &amp;N</oddFooter>
  </headerFooter>
  <rowBreaks count="1" manualBreakCount="1">
    <brk id="41" max="255" man="1"/>
  </rowBreaks>
</worksheet>
</file>

<file path=xl/worksheets/sheet9.xml><?xml version="1.0" encoding="utf-8"?>
<worksheet xmlns="http://schemas.openxmlformats.org/spreadsheetml/2006/main" xmlns:r="http://schemas.openxmlformats.org/officeDocument/2006/relationships">
  <dimension ref="A1:F32"/>
  <sheetViews>
    <sheetView zoomScale="75" zoomScaleNormal="75" workbookViewId="0" topLeftCell="A1">
      <selection activeCell="D16" sqref="D16"/>
    </sheetView>
  </sheetViews>
  <sheetFormatPr defaultColWidth="9.140625" defaultRowHeight="12.75"/>
  <cols>
    <col min="1" max="1" width="2.7109375" style="0" customWidth="1"/>
    <col min="2" max="2" width="15.00390625" style="0" customWidth="1"/>
    <col min="3" max="3" width="59.8515625" style="0" customWidth="1"/>
    <col min="4" max="4" width="17.57421875" style="0" customWidth="1"/>
    <col min="5" max="5" width="4.57421875" style="0" customWidth="1"/>
    <col min="6" max="6" width="2.7109375" style="0" customWidth="1"/>
  </cols>
  <sheetData>
    <row r="1" spans="1:6" ht="3.75" customHeight="1" thickTop="1">
      <c r="A1" s="2"/>
      <c r="B1" s="4"/>
      <c r="C1" s="4"/>
      <c r="D1" s="4"/>
      <c r="E1" s="4"/>
      <c r="F1" s="5"/>
    </row>
    <row r="2" spans="1:6" ht="18.75" customHeight="1">
      <c r="A2" s="6"/>
      <c r="B2" s="8"/>
      <c r="C2" s="25" t="s">
        <v>113</v>
      </c>
      <c r="E2" s="8"/>
      <c r="F2" s="10"/>
    </row>
    <row r="3" spans="1:6" ht="18.75" customHeight="1">
      <c r="A3" s="6"/>
      <c r="B3" s="8"/>
      <c r="C3" s="9" t="s">
        <v>208</v>
      </c>
      <c r="E3" s="8"/>
      <c r="F3" s="10"/>
    </row>
    <row r="4" spans="1:6" ht="16.5" customHeight="1" thickBot="1">
      <c r="A4" s="6"/>
      <c r="B4" s="8"/>
      <c r="C4" s="11" t="str">
        <f>"AS OF THE END OF "&amp;YearType&amp;" YEAR "&amp;Year</f>
        <v>AS OF THE END OF CALENDAR YEAR 2002</v>
      </c>
      <c r="E4" s="8"/>
      <c r="F4" s="10"/>
    </row>
    <row r="5" spans="1:6" s="26" customFormat="1" ht="16.5" customHeight="1" thickBot="1" thickTop="1">
      <c r="A5" s="27"/>
      <c r="B5" s="280" t="s">
        <v>271</v>
      </c>
      <c r="C5" s="30" t="str">
        <f>carrierName</f>
        <v>Carrier Name</v>
      </c>
      <c r="D5" s="28"/>
      <c r="E5" s="28"/>
      <c r="F5" s="31"/>
    </row>
    <row r="6" spans="1:6" s="26" customFormat="1" ht="16.5" customHeight="1" thickBot="1" thickTop="1">
      <c r="A6" s="27"/>
      <c r="B6" s="280" t="s">
        <v>272</v>
      </c>
      <c r="C6" s="30" t="str">
        <f>FEHBCode</f>
        <v>##</v>
      </c>
      <c r="D6" s="28"/>
      <c r="E6" s="28"/>
      <c r="F6" s="31"/>
    </row>
    <row r="7" spans="1:6" ht="14.25" customHeight="1" thickBot="1" thickTop="1">
      <c r="A7" s="6"/>
      <c r="B7" s="8"/>
      <c r="C7" s="8"/>
      <c r="D7" s="8"/>
      <c r="E7" s="8"/>
      <c r="F7" s="10"/>
    </row>
    <row r="8" spans="1:6" ht="17.25" customHeight="1" thickBot="1" thickTop="1">
      <c r="A8" s="6"/>
      <c r="B8" s="32"/>
      <c r="C8" s="33"/>
      <c r="D8" s="65" t="s">
        <v>23</v>
      </c>
      <c r="E8" s="35"/>
      <c r="F8" s="10"/>
    </row>
    <row r="9" spans="1:6" ht="16.5" customHeight="1" thickBot="1">
      <c r="A9" s="6"/>
      <c r="B9" s="36"/>
      <c r="C9" s="188" t="s">
        <v>279</v>
      </c>
      <c r="D9" s="283"/>
      <c r="E9" s="39"/>
      <c r="F9" s="10"/>
    </row>
    <row r="10" spans="1:6" ht="16.5" customHeight="1" thickBot="1">
      <c r="A10" s="6"/>
      <c r="B10" s="36"/>
      <c r="C10" s="200" t="s">
        <v>280</v>
      </c>
      <c r="D10" s="284"/>
      <c r="E10" s="39"/>
      <c r="F10" s="10"/>
    </row>
    <row r="11" spans="1:6" ht="16.5" customHeight="1" thickBot="1">
      <c r="A11" s="6"/>
      <c r="B11" s="36"/>
      <c r="C11" s="202" t="s">
        <v>209</v>
      </c>
      <c r="D11" s="283"/>
      <c r="E11" s="39"/>
      <c r="F11" s="10"/>
    </row>
    <row r="12" spans="1:6" ht="16.5" customHeight="1" thickBot="1">
      <c r="A12" s="6"/>
      <c r="B12" s="36"/>
      <c r="C12" s="203" t="s">
        <v>210</v>
      </c>
      <c r="D12" s="284"/>
      <c r="E12" s="39"/>
      <c r="F12" s="10"/>
    </row>
    <row r="13" spans="1:6" ht="16.5" customHeight="1" thickBot="1">
      <c r="A13" s="6"/>
      <c r="B13" s="36"/>
      <c r="C13" s="205" t="s">
        <v>278</v>
      </c>
      <c r="D13" s="283"/>
      <c r="E13" s="39"/>
      <c r="F13" s="10"/>
    </row>
    <row r="14" spans="1:6" ht="16.5" customHeight="1" thickBot="1">
      <c r="A14" s="6"/>
      <c r="B14" s="36"/>
      <c r="C14" s="229" t="s">
        <v>211</v>
      </c>
      <c r="D14" s="284"/>
      <c r="E14" s="39"/>
      <c r="F14" s="10"/>
    </row>
    <row r="15" spans="1:6" ht="16.5" customHeight="1" thickBot="1">
      <c r="A15" s="6"/>
      <c r="B15" s="36"/>
      <c r="C15" s="295" t="s">
        <v>112</v>
      </c>
      <c r="D15" s="284"/>
      <c r="E15" s="39"/>
      <c r="F15" s="10"/>
    </row>
    <row r="16" spans="1:6" ht="17.25" customHeight="1" thickBot="1" thickTop="1">
      <c r="A16" s="6"/>
      <c r="B16" s="36"/>
      <c r="C16" s="296" t="s">
        <v>281</v>
      </c>
      <c r="D16" s="282">
        <f>D9+D11-D13</f>
        <v>0</v>
      </c>
      <c r="E16" s="39"/>
      <c r="F16" s="10"/>
    </row>
    <row r="17" spans="1:6" ht="17.25" customHeight="1" thickBot="1" thickTop="1">
      <c r="A17" s="6"/>
      <c r="B17" s="36"/>
      <c r="C17" s="297" t="s">
        <v>282</v>
      </c>
      <c r="D17" s="285">
        <f>D10+D12-D14+D15</f>
        <v>0</v>
      </c>
      <c r="E17" s="39"/>
      <c r="F17" s="10"/>
    </row>
    <row r="18" spans="1:6" ht="17.25" customHeight="1" thickBot="1" thickTop="1">
      <c r="A18" s="6"/>
      <c r="B18" s="61"/>
      <c r="C18" s="227"/>
      <c r="D18" s="60"/>
      <c r="E18" s="62"/>
      <c r="F18" s="10"/>
    </row>
    <row r="19" spans="1:6" ht="13.5" customHeight="1" thickTop="1">
      <c r="A19" s="6"/>
      <c r="B19" s="8"/>
      <c r="C19" s="8"/>
      <c r="D19" s="8"/>
      <c r="E19" s="8"/>
      <c r="F19" s="10"/>
    </row>
    <row r="20" spans="1:6" ht="13.5" customHeight="1" thickBot="1">
      <c r="A20" s="6"/>
      <c r="B20" s="8"/>
      <c r="C20" s="8"/>
      <c r="D20" s="8"/>
      <c r="E20" s="8"/>
      <c r="F20" s="10"/>
    </row>
    <row r="21" spans="1:6" ht="17.25" customHeight="1" thickBot="1" thickTop="1">
      <c r="A21" s="6"/>
      <c r="B21" s="8"/>
      <c r="C21" s="140" t="s">
        <v>41</v>
      </c>
      <c r="D21" s="8"/>
      <c r="E21" s="8"/>
      <c r="F21" s="10"/>
    </row>
    <row r="22" spans="1:6" ht="16.5" customHeight="1" thickBot="1">
      <c r="A22" s="6"/>
      <c r="B22" s="64" t="s">
        <v>42</v>
      </c>
      <c r="C22" s="158"/>
      <c r="D22" s="8"/>
      <c r="E22" s="8"/>
      <c r="F22" s="10"/>
    </row>
    <row r="23" spans="1:6" ht="16.5" customHeight="1" thickBot="1">
      <c r="A23" s="6"/>
      <c r="B23" s="64" t="s">
        <v>43</v>
      </c>
      <c r="C23" s="158"/>
      <c r="D23" s="8"/>
      <c r="E23" s="8"/>
      <c r="F23" s="10"/>
    </row>
    <row r="24" spans="1:6" ht="16.5" customHeight="1" thickBot="1">
      <c r="A24" s="6"/>
      <c r="B24" s="64" t="s">
        <v>44</v>
      </c>
      <c r="C24" s="158"/>
      <c r="D24" s="8"/>
      <c r="E24" s="8"/>
      <c r="F24" s="10"/>
    </row>
    <row r="25" spans="1:6" ht="16.5" customHeight="1" thickBot="1">
      <c r="A25" s="6"/>
      <c r="B25" s="64" t="s">
        <v>45</v>
      </c>
      <c r="C25" s="158"/>
      <c r="D25" s="8"/>
      <c r="E25" s="8"/>
      <c r="F25" s="10"/>
    </row>
    <row r="26" spans="1:6" ht="16.5" customHeight="1" thickBot="1">
      <c r="A26" s="6"/>
      <c r="B26" s="64" t="s">
        <v>46</v>
      </c>
      <c r="C26" s="158"/>
      <c r="D26" s="8"/>
      <c r="E26" s="8"/>
      <c r="F26" s="10"/>
    </row>
    <row r="27" spans="1:6" ht="16.5" customHeight="1" thickBot="1">
      <c r="A27" s="6"/>
      <c r="B27" s="64" t="s">
        <v>47</v>
      </c>
      <c r="C27" s="158"/>
      <c r="D27" s="8"/>
      <c r="E27" s="8"/>
      <c r="F27" s="10"/>
    </row>
    <row r="28" spans="1:6" ht="16.5" customHeight="1" thickBot="1">
      <c r="A28" s="6"/>
      <c r="B28" s="64" t="s">
        <v>48</v>
      </c>
      <c r="C28" s="158"/>
      <c r="D28" s="8"/>
      <c r="E28" s="8"/>
      <c r="F28" s="10"/>
    </row>
    <row r="29" spans="1:6" ht="16.5" customHeight="1" thickBot="1">
      <c r="A29" s="6"/>
      <c r="B29" s="64" t="s">
        <v>49</v>
      </c>
      <c r="C29" s="158"/>
      <c r="D29" s="8"/>
      <c r="E29" s="8"/>
      <c r="F29" s="10"/>
    </row>
    <row r="30" spans="1:6" ht="16.5" customHeight="1" thickBot="1">
      <c r="A30" s="6"/>
      <c r="B30" s="64" t="s">
        <v>50</v>
      </c>
      <c r="C30" s="158"/>
      <c r="D30" s="8"/>
      <c r="E30" s="8"/>
      <c r="F30" s="10"/>
    </row>
    <row r="31" spans="1:6" ht="16.5" customHeight="1" thickBot="1">
      <c r="A31" s="6"/>
      <c r="B31" s="64" t="s">
        <v>51</v>
      </c>
      <c r="C31" s="158"/>
      <c r="D31" s="8"/>
      <c r="E31" s="8"/>
      <c r="F31" s="10"/>
    </row>
    <row r="32" spans="1:6" ht="3.75" customHeight="1" thickBot="1">
      <c r="A32" s="20"/>
      <c r="B32" s="22"/>
      <c r="C32" s="22"/>
      <c r="D32" s="22"/>
      <c r="E32" s="22"/>
      <c r="F32" s="23"/>
    </row>
    <row r="33" ht="13.5" customHeight="1" thickTop="1"/>
  </sheetData>
  <sheetProtection password="DDD8" sheet="1" objects="1" scenarios="1"/>
  <printOptions horizontalCentered="1"/>
  <pageMargins left="0.75" right="0.75" top="1" bottom="1" header="0.5" footer="0.5"/>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Office of Personnel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CTCRDKW1</dc:creator>
  <cp:keywords/>
  <dc:description/>
  <cp:lastModifiedBy>OPM</cp:lastModifiedBy>
  <cp:lastPrinted>2003-02-28T18:37:39Z</cp:lastPrinted>
  <dcterms:created xsi:type="dcterms:W3CDTF">2002-12-02T14:56:49Z</dcterms:created>
  <dcterms:modified xsi:type="dcterms:W3CDTF">2003-02-28T19:45:03Z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112795829</vt:i4>
  </property>
  <property fmtid="{D5CDD505-2E9C-101B-9397-08002B2CF9AE}" pid="3" name="_EmailSubject">
    <vt:lpwstr> Carrier Letter 2003-09 </vt:lpwstr>
  </property>
  <property fmtid="{D5CDD505-2E9C-101B-9397-08002B2CF9AE}" pid="4" name="_AuthorEmail">
    <vt:lpwstr>jwarren@opm.gov</vt:lpwstr>
  </property>
  <property fmtid="{D5CDD505-2E9C-101B-9397-08002B2CF9AE}" pid="5" name="_AuthorEmailDisplayName">
    <vt:lpwstr>Warren, Joel</vt:lpwstr>
  </property>
  <property fmtid="{D5CDD505-2E9C-101B-9397-08002B2CF9AE}" pid="6" name="_PreviousAdHocReviewCycleID">
    <vt:i4>1726079417</vt:i4>
  </property>
</Properties>
</file>