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SUBJECT MATTER FOLDERS\FEHBA\PSHB\NPRM\Decision Meetings - NPRM\Reserves\"/>
    </mc:Choice>
  </mc:AlternateContent>
  <xr:revisionPtr revIDLastSave="0" documentId="13_ncr:1_{FCE95196-C049-4EFE-AFFF-C1770A95513A}" xr6:coauthVersionLast="47" xr6:coauthVersionMax="47" xr10:uidLastSave="{00000000-0000-0000-0000-000000000000}"/>
  <bookViews>
    <workbookView xWindow="-27630" yWindow="165" windowWidth="24945" windowHeight="15330" xr2:uid="{5649D368-ACF1-4305-A8FA-5ADDED465BBF}"/>
  </bookViews>
  <sheets>
    <sheet name="Credit Alloca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B18" i="2"/>
  <c r="C18" i="2"/>
  <c r="B17" i="2"/>
  <c r="C17" i="2"/>
  <c r="C16" i="2"/>
  <c r="D17" i="2" l="1"/>
  <c r="E17" i="2" s="1"/>
  <c r="D18" i="2"/>
  <c r="E18" i="2" s="1"/>
  <c r="B26" i="2" s="1"/>
  <c r="D16" i="2"/>
  <c r="E16" i="2" s="1"/>
  <c r="B38" i="2" l="1"/>
  <c r="B32" i="2"/>
  <c r="A44" i="2"/>
  <c r="B39" i="2"/>
  <c r="E19" i="2"/>
  <c r="B24" i="2"/>
  <c r="B25" i="2"/>
  <c r="B27" i="2" l="1"/>
  <c r="B40" i="2"/>
</calcChain>
</file>

<file path=xl/sharedStrings.xml><?xml version="1.0" encoding="utf-8"?>
<sst xmlns="http://schemas.openxmlformats.org/spreadsheetml/2006/main" count="53" uniqueCount="40">
  <si>
    <t>Total</t>
  </si>
  <si>
    <t>XX1/XX3/XX2</t>
  </si>
  <si>
    <t>YY1/YY3/YY2</t>
  </si>
  <si>
    <t>ZZ1/ZZ3/ZZ2</t>
  </si>
  <si>
    <t>2024 Postal Service Premium</t>
  </si>
  <si>
    <t>2024 FEHB Option Premium</t>
  </si>
  <si>
    <t>Postal Service Percentage</t>
  </si>
  <si>
    <t>Reserve Credit</t>
  </si>
  <si>
    <t>XXA/XXC/XXB</t>
  </si>
  <si>
    <t>YYA/YYC/YYB</t>
  </si>
  <si>
    <t>ZZA/ZZC/ZZB</t>
  </si>
  <si>
    <t>1/1/2025 Reserve Balance</t>
  </si>
  <si>
    <t>Example of a:</t>
  </si>
  <si>
    <t>Example of b:</t>
  </si>
  <si>
    <t>2025 PSHB Plan offers One Option: XXA/XXC/XXB</t>
  </si>
  <si>
    <t>Example of c:</t>
  </si>
  <si>
    <t>2025 PSHB Plan offers Three Options: XXA/XXC/XXB, YYA/YYC/YYB, ZZA/ZZC/ZZB</t>
  </si>
  <si>
    <t>2025 PSHB Plan offers Two Options: XXA/XXC/XXB, YYA/YYC/YYB</t>
  </si>
  <si>
    <t xml:space="preserve">Example of d: </t>
  </si>
  <si>
    <t xml:space="preserve">XX, YY, and ZZ are not offered in PSHB in 2025.  </t>
  </si>
  <si>
    <t>12/31/2024 Amount Available</t>
  </si>
  <si>
    <t>2024 FEHB Plan offers Three Options: XX1/XX3/XX2, YY1/YY3/YY2, ZZ1/ZZ3/ZZ2 (none are HDHP)</t>
  </si>
  <si>
    <t>Attachment A - Crediting the PSHB Reserves Example</t>
  </si>
  <si>
    <t>2024 Self Only Premium</t>
  </si>
  <si>
    <t>2024 Self Plus One Premium</t>
  </si>
  <si>
    <t>2024 Self and Family Premium</t>
  </si>
  <si>
    <t>2024 Self Only Postal Headcount</t>
  </si>
  <si>
    <t>2024 Self Plus One Postal Headcount</t>
  </si>
  <si>
    <t>2024 Self and Family Postal Headcount</t>
  </si>
  <si>
    <t>Options</t>
  </si>
  <si>
    <t>Option</t>
  </si>
  <si>
    <t>Calculating the Reserve Credit</t>
  </si>
  <si>
    <t>2024 Self Only Total Headcount</t>
  </si>
  <si>
    <t>2024 Self Plus One Total Headcount</t>
  </si>
  <si>
    <t>2024 Self and Family Total Headcount</t>
  </si>
  <si>
    <t>2024 FEHB Option Information for Example Plan</t>
  </si>
  <si>
    <t>a. If a Carrier offers an FEHB Plan with one, two, or three Options in 2024 and offers the same number of Corresponding PSHB Options in 2025, the Reserve Credits for those Options will be allocated  to the Corresponding PSHB Options’ reserves.</t>
  </si>
  <si>
    <t>c. If a Carrier offers an FEHB Plan with three Options in 2024 and offers only two Corresponding PSHB Options in 2025, the Reserve Credits attributable to the two FEHB Options that have Corresponding PSHB Options will be allocated to those two Corresponding PSHB Options’ reserves. The Reserve Credit from the third FEHB Option (that does not have a Corresponding PSHB Option) will be allocated to one of the two Corresponding PSHB Plan Options that has the lowest self only premium and is not an High Deductible Health Plan (HDHP).</t>
  </si>
  <si>
    <t xml:space="preserve">d. If a Carrier offers an FEHB Plan in 2024 and offers no Corresponding PSHB Options, the Reserve Credit(s) attributable to that FEHB Plan will be credited to the reserves of the  PSHB Options offered in 2025, proportionately, consistent with 5 U.S.C. 8903c(j) using 2024 Postal Service Premium. </t>
  </si>
  <si>
    <t>b. If a Carrier offers an FEHB Plan with two or three Options in 2024 and offers only one Corresponding PSHB Option in 2025, the Reserve Credits attributable to all of the 2024 FEHB Plan’s Options will be allocated  to that Corresponding PSHB Option’s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</si>
</sst>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8" formatCode="&quot;$&quot;#,##0.00_);[Red]\(&quot;$&quot;#,##0.00\)"/>
    <numFmt numFmtId="43" formatCode="_(* #,##0.00_);_(* \(#,##0.00\);_(* &quot;-&quot;??_);_(@_)"/>
  </numFmts>
  <fonts count="7" x14ac:knownFonts="1">
    <font>
      <sz val="11"/>
      <color theme="1"/>
      <name val="Calibri"/>
      <family val="2"/>
      <scheme val="minor"/>
    </font>
    <font>
      <sz val="11"/>
      <color theme="1"/>
      <name val="Calibri"/>
      <family val="2"/>
      <scheme val="minor"/>
    </font>
    <font>
      <sz val="12"/>
      <color theme="1"/>
      <name val="Times New Roman"/>
      <family val="1"/>
    </font>
    <font>
      <sz val="8"/>
      <color theme="1"/>
      <name val="Verdana"/>
      <family val="2"/>
    </font>
    <font>
      <b/>
      <sz val="15"/>
      <color rgb="FF093453"/>
      <name val="Calibri"/>
      <family val="2"/>
      <scheme val="minor"/>
    </font>
    <font>
      <b/>
      <sz val="13"/>
      <color rgb="FF093453"/>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applyNumberFormat="0" applyFill="0" applyAlignment="0" applyProtection="0"/>
    <xf numFmtId="0" fontId="5" fillId="0" borderId="0" applyNumberFormat="0" applyFill="0" applyAlignment="0" applyProtection="0"/>
  </cellStyleXfs>
  <cellXfs count="16">
    <xf numFmtId="0" fontId="0" fillId="0" borderId="0" xfId="0"/>
    <xf numFmtId="0" fontId="2" fillId="0" borderId="0" xfId="0" applyFont="1" applyAlignment="1">
      <alignment horizontal="left" vertical="center" indent="5"/>
    </xf>
    <xf numFmtId="0" fontId="3" fillId="0" borderId="0" xfId="0" applyFont="1" applyAlignment="1">
      <alignment vertical="center"/>
    </xf>
    <xf numFmtId="6" fontId="0" fillId="0" borderId="0" xfId="0" applyNumberFormat="1"/>
    <xf numFmtId="6" fontId="0" fillId="0" borderId="0" xfId="0" applyNumberFormat="1" applyBorder="1"/>
    <xf numFmtId="1" fontId="0" fillId="0" borderId="0" xfId="0" applyNumberFormat="1" applyFill="1" applyBorder="1"/>
    <xf numFmtId="10" fontId="0" fillId="0" borderId="0" xfId="1" applyNumberFormat="1" applyFont="1"/>
    <xf numFmtId="8" fontId="0" fillId="0" borderId="0" xfId="0" applyNumberFormat="1"/>
    <xf numFmtId="0" fontId="4" fillId="0" borderId="0" xfId="3"/>
    <xf numFmtId="0" fontId="5" fillId="0" borderId="0" xfId="4"/>
    <xf numFmtId="1" fontId="0" fillId="0" borderId="0" xfId="0" applyNumberFormat="1" applyBorder="1"/>
    <xf numFmtId="5" fontId="0" fillId="0" borderId="0" xfId="2" applyNumberFormat="1" applyFont="1"/>
    <xf numFmtId="37" fontId="0" fillId="0" borderId="0" xfId="2" applyNumberFormat="1" applyFont="1" applyFill="1"/>
    <xf numFmtId="0" fontId="6" fillId="0" borderId="0" xfId="0" applyFont="1"/>
    <xf numFmtId="0" fontId="0" fillId="0" borderId="0" xfId="0" applyBorder="1"/>
    <xf numFmtId="6" fontId="0" fillId="0" borderId="0" xfId="0" applyNumberFormat="1" applyFill="1" applyBorder="1"/>
  </cellXfs>
  <cellStyles count="5">
    <cellStyle name="Comma" xfId="2" builtinId="3"/>
    <cellStyle name="Heading 1" xfId="3" builtinId="16" customBuiltin="1"/>
    <cellStyle name="Heading 2" xfId="4" builtinId="17" customBuiltin="1"/>
    <cellStyle name="Normal" xfId="0" builtinId="0"/>
    <cellStyle name="Percent" xfId="1" builtinId="5"/>
  </cellStyles>
  <dxfs count="16">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1"/>
        <color theme="1"/>
        <name val="Calibri"/>
        <family val="2"/>
        <scheme val="minor"/>
      </font>
      <numFmt numFmtId="14" formatCode="0.00%"/>
    </dxf>
    <dxf>
      <numFmt numFmtId="10" formatCode="&quot;$&quot;#,##0_);[Red]\(&quot;$&quot;#,##0\)"/>
    </dxf>
    <dxf>
      <numFmt numFmtId="10" formatCode="&quot;$&quot;#,##0_);[Red]\(&quot;$&quot;#,##0\)"/>
    </dxf>
    <dxf>
      <numFmt numFmtId="1" formatCode="0"/>
    </dxf>
    <dxf>
      <numFmt numFmtId="1" formatCode="0"/>
    </dxf>
    <dxf>
      <numFmt numFmtId="1" formatCode="0"/>
    </dxf>
    <dxf>
      <numFmt numFmtId="1" formatCode="0"/>
    </dxf>
    <dxf>
      <numFmt numFmtId="10" formatCode="&quot;$&quot;#,##0_);[Red]\(&quot;$&quot;#,##0\)"/>
    </dxf>
    <dxf>
      <numFmt numFmtId="10" formatCode="&quot;$&quot;#,##0_);[Red]\(&quot;$&quot;#,##0\)"/>
    </dxf>
    <dxf>
      <numFmt numFmtId="10" formatCode="&quot;$&quot;#,##0_);[Red]\(&quot;$&quot;#,##0\)"/>
    </dxf>
    <dxf>
      <font>
        <b val="0"/>
        <i val="0"/>
        <strike val="0"/>
        <condense val="0"/>
        <extend val="0"/>
        <outline val="0"/>
        <shadow val="0"/>
        <u val="none"/>
        <vertAlign val="baseline"/>
        <sz val="11"/>
        <color theme="1"/>
        <name val="Calibri"/>
        <family val="2"/>
        <scheme val="minor"/>
      </font>
      <numFmt numFmtId="5" formatCode="#,##0_);\(#,##0\)"/>
    </dxf>
    <dxf>
      <border outline="0">
        <right style="thin">
          <color indexed="64"/>
        </right>
      </border>
    </dxf>
  </dxfs>
  <tableStyles count="0" defaultTableStyle="TableStyleMedium2" defaultPivotStyle="PivotStyleLight16"/>
  <colors>
    <mruColors>
      <color rgb="FF0934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620DD1-BC71-45E3-A231-7A5E2F7FFB2A}" name="OptionInfo" displayName="OptionInfo" ref="A9:K13" totalsRowShown="0" tableBorderDxfId="15">
  <autoFilter ref="A9:K13" xr:uid="{72620DD1-BC71-45E3-A231-7A5E2F7FFB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986566C-EF50-4C92-8D31-946AA7E365DD}" name="Options"/>
    <tableColumn id="2" xr3:uid="{FA7DAB8F-766E-485D-A52D-7C0228210749}" name="12/31/2024 Amount Available" dataDxfId="14" dataCellStyle="Comma"/>
    <tableColumn id="3" xr3:uid="{7AC52CCA-059A-4ED1-8D2A-6536EEFB5BF1}" name="2024 Self Only Premium" dataDxfId="13"/>
    <tableColumn id="4" xr3:uid="{4F3B6DE2-FA88-460D-AD3E-88B8DFFC9987}" name="2024 Self Plus One Premium" dataDxfId="12"/>
    <tableColumn id="5" xr3:uid="{74A75A4B-748C-4071-82FC-D11902862F17}" name="2024 Self and Family Premium" dataDxfId="11"/>
    <tableColumn id="6" xr3:uid="{145C3D4B-D758-433E-9C96-D27C4B430644}" name="2024 Self Only Postal Headcount" dataDxfId="10"/>
    <tableColumn id="7" xr3:uid="{759D33E6-6947-48AF-BB51-2321DED439A2}" name="2024 Self Plus One Postal Headcount"/>
    <tableColumn id="8" xr3:uid="{DBE0FA5F-1716-43B6-BFF8-532C85F3B3F6}" name="2024 Self and Family Postal Headcount" dataDxfId="9"/>
    <tableColumn id="9" xr3:uid="{92C5766F-19BE-4583-8B80-CFB7B643FC9E}" name="2024 Self Only Total Headcount" dataDxfId="8"/>
    <tableColumn id="10" xr3:uid="{1CB24D5D-33CA-44EF-A085-94E0C371C2A5}" name="2024 Self Plus One Total Headcount"/>
    <tableColumn id="11" xr3:uid="{BEB12C8E-FDBB-48B7-920D-45617370BC2C}" name="2024 Self and Family Total Headcount"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818A15-CA80-432A-9D1F-3CCF92CDE1A6}" name="CalculationInfo" displayName="CalculationInfo" ref="A15:E19" totalsRowShown="0">
  <autoFilter ref="A15:E19" xr:uid="{D9818A15-CA80-432A-9D1F-3CCF92CDE1A6}">
    <filterColumn colId="0" hiddenButton="1"/>
    <filterColumn colId="1" hiddenButton="1"/>
    <filterColumn colId="2" hiddenButton="1"/>
    <filterColumn colId="3" hiddenButton="1"/>
    <filterColumn colId="4" hiddenButton="1"/>
  </autoFilter>
  <tableColumns count="5">
    <tableColumn id="1" xr3:uid="{00BA6AE8-7293-4DC8-99BD-37073D1B999B}" name="Options"/>
    <tableColumn id="2" xr3:uid="{544485FB-0EE7-45FF-B5F1-25D700D8D5E4}" name="2024 Postal Service Premium" dataDxfId="6"/>
    <tableColumn id="3" xr3:uid="{A45EFDD9-0FF8-474E-995D-1CBC849024B5}" name="2024 FEHB Option Premium" dataDxfId="5"/>
    <tableColumn id="4" xr3:uid="{E25051F9-BB90-4F42-A4E9-964C08DB0034}" name="Postal Service Percentage" dataDxfId="4" dataCellStyle="Percent"/>
    <tableColumn id="5" xr3:uid="{42F8E4D1-48ED-46C3-B76D-BE593454A14E}" name="Reserve Credit" dataDxfId="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23B5E0-6A87-4C5A-8DF1-BA717A509EAB}" name="ThreeOptions" displayName="ThreeOptions" ref="A23:B27" totalsRowShown="0">
  <autoFilter ref="A23:B27" xr:uid="{0323B5E0-6A87-4C5A-8DF1-BA717A509EAB}">
    <filterColumn colId="0" hiddenButton="1"/>
    <filterColumn colId="1" hiddenButton="1"/>
  </autoFilter>
  <tableColumns count="2">
    <tableColumn id="1" xr3:uid="{263B1378-BE10-4E0E-917C-2F153EAA80C3}" name="Options"/>
    <tableColumn id="2" xr3:uid="{640C2067-9E60-4D39-8F78-E690DAD3D663}" name="1/1/2025 Reserve Balance" dataDxfId="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9FEEB5B-E489-41AE-824E-7ED5C7C0D806}" name="OneOption" displayName="OneOption" ref="A31:B32" totalsRowShown="0">
  <autoFilter ref="A31:B32" xr:uid="{09FEEB5B-E489-41AE-824E-7ED5C7C0D806}">
    <filterColumn colId="0" hiddenButton="1"/>
    <filterColumn colId="1" hiddenButton="1"/>
  </autoFilter>
  <tableColumns count="2">
    <tableColumn id="1" xr3:uid="{944A2CEF-9B4E-47CD-843A-310C7B22EA30}" name="Option"/>
    <tableColumn id="2" xr3:uid="{5B88880C-DE14-4E04-97AD-743F9C07368C}" name="1/1/2025 Reserve Balance" dataDxfId="1">
      <calculatedColumnFormula>E16+E17+E18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761A63-1CC5-4CF4-93DA-3890429C042B}" name="TwoOptions" displayName="TwoOptions" ref="A37:B40" totalsRowShown="0">
  <autoFilter ref="A37:B40" xr:uid="{3E761A63-1CC5-4CF4-93DA-3890429C042B}">
    <filterColumn colId="0" hiddenButton="1"/>
    <filterColumn colId="1" hiddenButton="1"/>
  </autoFilter>
  <tableColumns count="2">
    <tableColumn id="1" xr3:uid="{DA6898E6-8550-4BCC-A110-DA70267FC31A}" name="Options"/>
    <tableColumn id="2" xr3:uid="{6AA52E94-E243-4AB6-A726-383DFAE851D8}" name="1/1/2025 Reserve Balanc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463C-21F9-4FCC-BD32-244F7F9064B0}">
  <dimension ref="A1:K50"/>
  <sheetViews>
    <sheetView tabSelected="1" zoomScale="120" zoomScaleNormal="120" workbookViewId="0">
      <selection activeCell="B5" sqref="B5"/>
    </sheetView>
  </sheetViews>
  <sheetFormatPr defaultRowHeight="15" x14ac:dyDescent="0.25"/>
  <cols>
    <col min="1" max="1" width="14" customWidth="1"/>
    <col min="2" max="2" width="27.140625" customWidth="1"/>
    <col min="3" max="3" width="25.28515625" customWidth="1"/>
    <col min="4" max="4" width="25.5703125" customWidth="1"/>
    <col min="5" max="5" width="27.140625" customWidth="1"/>
    <col min="6" max="6" width="29.42578125" customWidth="1"/>
    <col min="7" max="7" width="32.7109375" customWidth="1"/>
    <col min="8" max="8" width="34.5703125" customWidth="1"/>
    <col min="9" max="9" width="29.85546875" customWidth="1"/>
    <col min="10" max="10" width="33.28515625" customWidth="1"/>
    <col min="11" max="11" width="35.140625" customWidth="1"/>
  </cols>
  <sheetData>
    <row r="1" spans="1:11" ht="19.5" x14ac:dyDescent="0.3">
      <c r="A1" s="8" t="s">
        <v>22</v>
      </c>
    </row>
    <row r="2" spans="1:11" x14ac:dyDescent="0.25">
      <c r="A2" t="s">
        <v>36</v>
      </c>
    </row>
    <row r="3" spans="1:11" x14ac:dyDescent="0.25">
      <c r="A3" t="s">
        <v>39</v>
      </c>
    </row>
    <row r="4" spans="1:11" x14ac:dyDescent="0.25">
      <c r="A4" t="s">
        <v>37</v>
      </c>
    </row>
    <row r="5" spans="1:11" x14ac:dyDescent="0.25">
      <c r="A5" t="s">
        <v>38</v>
      </c>
    </row>
    <row r="7" spans="1:11" x14ac:dyDescent="0.25">
      <c r="A7" t="s">
        <v>21</v>
      </c>
    </row>
    <row r="8" spans="1:11" x14ac:dyDescent="0.25">
      <c r="A8" s="13" t="s">
        <v>35</v>
      </c>
      <c r="B8" s="13"/>
      <c r="C8" s="13"/>
    </row>
    <row r="9" spans="1:11" x14ac:dyDescent="0.25">
      <c r="A9" s="13" t="s">
        <v>29</v>
      </c>
      <c r="B9" t="s">
        <v>20</v>
      </c>
      <c r="C9" s="14" t="s">
        <v>23</v>
      </c>
      <c r="D9" s="14" t="s">
        <v>24</v>
      </c>
      <c r="E9" s="14" t="s">
        <v>25</v>
      </c>
      <c r="F9" s="14" t="s">
        <v>26</v>
      </c>
      <c r="G9" s="14" t="s">
        <v>27</v>
      </c>
      <c r="H9" s="14" t="s">
        <v>28</v>
      </c>
      <c r="I9" s="14" t="s">
        <v>32</v>
      </c>
      <c r="J9" s="14" t="s">
        <v>33</v>
      </c>
      <c r="K9" s="14" t="s">
        <v>34</v>
      </c>
    </row>
    <row r="10" spans="1:11" x14ac:dyDescent="0.25">
      <c r="A10" t="s">
        <v>1</v>
      </c>
      <c r="B10" s="11">
        <v>200000</v>
      </c>
      <c r="C10" s="4">
        <v>300</v>
      </c>
      <c r="D10" s="4">
        <v>570</v>
      </c>
      <c r="E10" s="4">
        <v>690</v>
      </c>
      <c r="F10" s="10">
        <v>200</v>
      </c>
      <c r="G10" s="5">
        <v>110</v>
      </c>
      <c r="H10" s="10">
        <v>150</v>
      </c>
      <c r="I10" s="10">
        <v>800</v>
      </c>
      <c r="J10" s="5">
        <v>550</v>
      </c>
      <c r="K10" s="10">
        <v>484</v>
      </c>
    </row>
    <row r="11" spans="1:11" x14ac:dyDescent="0.25">
      <c r="A11" t="s">
        <v>2</v>
      </c>
      <c r="B11" s="11">
        <v>1000000</v>
      </c>
      <c r="C11" s="4">
        <v>200</v>
      </c>
      <c r="D11" s="4">
        <v>380</v>
      </c>
      <c r="E11" s="4">
        <v>459.99999999999994</v>
      </c>
      <c r="F11" s="10">
        <v>1000</v>
      </c>
      <c r="G11" s="5">
        <v>600</v>
      </c>
      <c r="H11" s="10">
        <v>800</v>
      </c>
      <c r="I11" s="10">
        <v>4167</v>
      </c>
      <c r="J11" s="5">
        <v>2143</v>
      </c>
      <c r="K11" s="10">
        <v>2759</v>
      </c>
    </row>
    <row r="12" spans="1:11" x14ac:dyDescent="0.25">
      <c r="A12" t="s">
        <v>3</v>
      </c>
      <c r="B12" s="11">
        <v>500000</v>
      </c>
      <c r="C12" s="4">
        <v>250</v>
      </c>
      <c r="D12" s="4">
        <v>475</v>
      </c>
      <c r="E12" s="4">
        <v>575</v>
      </c>
      <c r="F12" s="10">
        <v>300</v>
      </c>
      <c r="G12" s="10">
        <v>100</v>
      </c>
      <c r="H12" s="10">
        <v>200</v>
      </c>
      <c r="I12" s="10">
        <v>882</v>
      </c>
      <c r="J12" s="10">
        <v>400</v>
      </c>
      <c r="K12" s="10">
        <v>800</v>
      </c>
    </row>
    <row r="13" spans="1:11" x14ac:dyDescent="0.25">
      <c r="B13" s="12"/>
      <c r="C13" s="15"/>
      <c r="D13" s="4"/>
      <c r="E13" s="4"/>
      <c r="F13" s="10"/>
      <c r="G13" s="14"/>
      <c r="H13" s="10"/>
      <c r="I13" s="10"/>
      <c r="J13" s="14"/>
      <c r="K13" s="10"/>
    </row>
    <row r="14" spans="1:11" x14ac:dyDescent="0.25">
      <c r="A14" s="13" t="s">
        <v>31</v>
      </c>
    </row>
    <row r="15" spans="1:11" x14ac:dyDescent="0.25">
      <c r="A15" s="13" t="s">
        <v>29</v>
      </c>
      <c r="B15" t="s">
        <v>4</v>
      </c>
      <c r="C15" t="s">
        <v>5</v>
      </c>
      <c r="D15" t="s">
        <v>6</v>
      </c>
      <c r="E15" t="s">
        <v>7</v>
      </c>
    </row>
    <row r="16" spans="1:11" x14ac:dyDescent="0.25">
      <c r="A16" t="s">
        <v>1</v>
      </c>
      <c r="B16" s="3">
        <f>(C10*F10+D10*G10+E10*H10)*26</f>
        <v>5881200</v>
      </c>
      <c r="C16" s="3">
        <f>(C10*I10+D10*J10+E10*K10)*26</f>
        <v>23073960</v>
      </c>
      <c r="D16" s="6">
        <f>B16/C16</f>
        <v>0.25488472719897237</v>
      </c>
      <c r="E16" s="7">
        <f>B10*D16</f>
        <v>50976.945439794472</v>
      </c>
    </row>
    <row r="17" spans="1:5" x14ac:dyDescent="0.25">
      <c r="A17" t="s">
        <v>2</v>
      </c>
      <c r="B17" s="3">
        <f>(C11*F11+D11*G11+E11*H11)*26</f>
        <v>20696000</v>
      </c>
      <c r="C17" s="3">
        <f>(C11*I11+D11*J11+E11*K11)*26</f>
        <v>75838880</v>
      </c>
      <c r="D17" s="6">
        <f t="shared" ref="D17:D18" si="0">B17/C17</f>
        <v>0.27289432544362469</v>
      </c>
      <c r="E17" s="7">
        <f t="shared" ref="E17:E18" si="1">B11*D17</f>
        <v>272894.32544362469</v>
      </c>
    </row>
    <row r="18" spans="1:5" x14ac:dyDescent="0.25">
      <c r="A18" t="s">
        <v>3</v>
      </c>
      <c r="B18" s="3">
        <f>(C12*F12+D12*G12+E12*H12)*26</f>
        <v>6175000</v>
      </c>
      <c r="C18" s="3">
        <f>(C12*I12+D12*J12+E12*K12)*26</f>
        <v>22633000</v>
      </c>
      <c r="D18" s="6">
        <f t="shared" si="0"/>
        <v>0.27283170591614014</v>
      </c>
      <c r="E18" s="7">
        <f t="shared" si="1"/>
        <v>136415.85295807009</v>
      </c>
    </row>
    <row r="19" spans="1:5" x14ac:dyDescent="0.25">
      <c r="A19" t="s">
        <v>0</v>
      </c>
      <c r="B19" s="3"/>
      <c r="C19" s="3"/>
      <c r="D19" s="6"/>
      <c r="E19" s="7">
        <f>E16+E17+E18</f>
        <v>460287.1238414892</v>
      </c>
    </row>
    <row r="20" spans="1:5" x14ac:dyDescent="0.25">
      <c r="B20" s="3"/>
      <c r="C20" s="3"/>
      <c r="D20" s="6"/>
      <c r="E20" s="7"/>
    </row>
    <row r="21" spans="1:5" ht="17.25" x14ac:dyDescent="0.3">
      <c r="A21" s="9" t="s">
        <v>12</v>
      </c>
    </row>
    <row r="22" spans="1:5" x14ac:dyDescent="0.25">
      <c r="A22" t="s">
        <v>16</v>
      </c>
    </row>
    <row r="23" spans="1:5" x14ac:dyDescent="0.25">
      <c r="A23" s="13" t="s">
        <v>29</v>
      </c>
      <c r="B23" t="s">
        <v>11</v>
      </c>
    </row>
    <row r="24" spans="1:5" x14ac:dyDescent="0.25">
      <c r="A24" t="s">
        <v>8</v>
      </c>
      <c r="B24" s="7">
        <f>E16</f>
        <v>50976.945439794472</v>
      </c>
    </row>
    <row r="25" spans="1:5" x14ac:dyDescent="0.25">
      <c r="A25" t="s">
        <v>9</v>
      </c>
      <c r="B25" s="7">
        <f>E17</f>
        <v>272894.32544362469</v>
      </c>
    </row>
    <row r="26" spans="1:5" x14ac:dyDescent="0.25">
      <c r="A26" t="s">
        <v>10</v>
      </c>
      <c r="B26" s="7">
        <f>E18</f>
        <v>136415.85295807009</v>
      </c>
    </row>
    <row r="27" spans="1:5" x14ac:dyDescent="0.25">
      <c r="A27" t="s">
        <v>0</v>
      </c>
      <c r="B27" s="7">
        <f>B24+B25+B26</f>
        <v>460287.1238414892</v>
      </c>
    </row>
    <row r="29" spans="1:5" ht="17.25" x14ac:dyDescent="0.3">
      <c r="A29" s="9" t="s">
        <v>13</v>
      </c>
    </row>
    <row r="30" spans="1:5" x14ac:dyDescent="0.25">
      <c r="A30" t="s">
        <v>14</v>
      </c>
    </row>
    <row r="31" spans="1:5" x14ac:dyDescent="0.25">
      <c r="A31" s="13" t="s">
        <v>30</v>
      </c>
      <c r="B31" t="s">
        <v>11</v>
      </c>
    </row>
    <row r="32" spans="1:5" x14ac:dyDescent="0.25">
      <c r="A32" t="s">
        <v>8</v>
      </c>
      <c r="B32" s="7">
        <f>E16+E17+E18</f>
        <v>460287.1238414892</v>
      </c>
    </row>
    <row r="33" spans="1:2" x14ac:dyDescent="0.25">
      <c r="B33" s="7"/>
    </row>
    <row r="35" spans="1:2" ht="17.25" x14ac:dyDescent="0.3">
      <c r="A35" s="9" t="s">
        <v>15</v>
      </c>
    </row>
    <row r="36" spans="1:2" x14ac:dyDescent="0.25">
      <c r="A36" t="s">
        <v>17</v>
      </c>
    </row>
    <row r="37" spans="1:2" x14ac:dyDescent="0.25">
      <c r="A37" s="13" t="s">
        <v>29</v>
      </c>
      <c r="B37" t="s">
        <v>11</v>
      </c>
    </row>
    <row r="38" spans="1:2" x14ac:dyDescent="0.25">
      <c r="A38" t="s">
        <v>8</v>
      </c>
      <c r="B38" s="7">
        <f>E16</f>
        <v>50976.945439794472</v>
      </c>
    </row>
    <row r="39" spans="1:2" x14ac:dyDescent="0.25">
      <c r="A39" t="s">
        <v>9</v>
      </c>
      <c r="B39" s="7">
        <f>E17+E18</f>
        <v>409310.17840169475</v>
      </c>
    </row>
    <row r="40" spans="1:2" x14ac:dyDescent="0.25">
      <c r="A40" t="s">
        <v>0</v>
      </c>
      <c r="B40" s="7">
        <f>B38+B39</f>
        <v>460287.1238414892</v>
      </c>
    </row>
    <row r="42" spans="1:2" ht="17.25" x14ac:dyDescent="0.3">
      <c r="A42" s="9" t="s">
        <v>18</v>
      </c>
    </row>
    <row r="43" spans="1:2" x14ac:dyDescent="0.25">
      <c r="A43" t="s">
        <v>19</v>
      </c>
    </row>
    <row r="44" spans="1:2" x14ac:dyDescent="0.25">
      <c r="A44" t="str">
        <f>"$"&amp;FIXED(E16+E17+E18,2)&amp;" is credited to the reserves of the  PSHB Options offered in 2025."</f>
        <v>$460,287.12 is credited to the reserves of the  PSHB Options offered in 2025.</v>
      </c>
    </row>
    <row r="46" spans="1:2" ht="15.75" x14ac:dyDescent="0.25">
      <c r="A46" s="1"/>
    </row>
    <row r="47" spans="1:2" x14ac:dyDescent="0.25">
      <c r="A47" s="2"/>
    </row>
    <row r="48" spans="1:2" x14ac:dyDescent="0.25">
      <c r="A48" s="2"/>
    </row>
    <row r="49" spans="1:1" x14ac:dyDescent="0.25">
      <c r="A49" s="2"/>
    </row>
    <row r="50" spans="1:1" x14ac:dyDescent="0.25">
      <c r="A50" s="2"/>
    </row>
  </sheetData>
  <pageMargins left="0.7" right="0.7" top="0.75" bottom="0.75" header="0.3" footer="0.3"/>
  <pageSetup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piled_x003f_ xmlns="4aa46d4e-ede3-4fce-b155-5009f40ef555">false</compiled_x003f_>
    <lcf76f155ced4ddcb4097134ff3c332f xmlns="4aa46d4e-ede3-4fce-b155-5009f40ef555">
      <Terms xmlns="http://schemas.microsoft.com/office/infopath/2007/PartnerControls"/>
    </lcf76f155ced4ddcb4097134ff3c332f>
    <TaxCatchAll xmlns="66810af5-81b7-4a54-9be9-ba2a8ed138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B9089B90E61545952A34893FDB3761" ma:contentTypeVersion="13" ma:contentTypeDescription="Create a new document." ma:contentTypeScope="" ma:versionID="9e6bd5461b163017a303eee68cf769af">
  <xsd:schema xmlns:xsd="http://www.w3.org/2001/XMLSchema" xmlns:xs="http://www.w3.org/2001/XMLSchema" xmlns:p="http://schemas.microsoft.com/office/2006/metadata/properties" xmlns:ns2="4aa46d4e-ede3-4fce-b155-5009f40ef555" xmlns:ns3="3d2b8b79-70f1-48fa-a77d-4609fbf639b4" xmlns:ns4="66810af5-81b7-4a54-9be9-ba2a8ed138ad" targetNamespace="http://schemas.microsoft.com/office/2006/metadata/properties" ma:root="true" ma:fieldsID="d2bc23f36c16a348638001bb85e9324c" ns2:_="" ns3:_="" ns4:_="">
    <xsd:import namespace="4aa46d4e-ede3-4fce-b155-5009f40ef555"/>
    <xsd:import namespace="3d2b8b79-70f1-48fa-a77d-4609fbf639b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2:compiled_x003f_"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46d4e-ede3-4fce-b155-5009f40ef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piled_x003f_" ma:index="10" nillable="true" ma:displayName="compiled?" ma:default="0" ma:format="Dropdown" ma:internalName="compiled_x003f_">
      <xsd:simpleType>
        <xsd:restriction base="dms:Boolean"/>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2b8b79-70f1-48fa-a77d-4609fbf639b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2bba084-3ccf-4adf-933e-13e6819984b1}" ma:internalName="TaxCatchAll" ma:showField="CatchAllData" ma:web="3d2b8b79-70f1-48fa-a77d-4609fbf63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3E2F45-D7C7-40BD-BB34-8257E5E88A16}">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66810af5-81b7-4a54-9be9-ba2a8ed138ad"/>
    <ds:schemaRef ds:uri="http://schemas.microsoft.com/office/infopath/2007/PartnerControls"/>
    <ds:schemaRef ds:uri="4aa46d4e-ede3-4fce-b155-5009f40ef555"/>
    <ds:schemaRef ds:uri="http://purl.org/dc/terms/"/>
    <ds:schemaRef ds:uri="3d2b8b79-70f1-48fa-a77d-4609fbf639b4"/>
    <ds:schemaRef ds:uri="http://www.w3.org/XML/1998/namespace"/>
  </ds:schemaRefs>
</ds:datastoreItem>
</file>

<file path=customXml/itemProps2.xml><?xml version="1.0" encoding="utf-8"?>
<ds:datastoreItem xmlns:ds="http://schemas.openxmlformats.org/officeDocument/2006/customXml" ds:itemID="{B086241A-5AD8-4E28-931F-464095946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46d4e-ede3-4fce-b155-5009f40ef555"/>
    <ds:schemaRef ds:uri="3d2b8b79-70f1-48fa-a77d-4609fbf639b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C59-784F-41B5-90E3-B218B8F9C5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Credit Allocation</vt:lpstr>
    </vt:vector>
  </TitlesOfParts>
  <Company>OPM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Crediting the PSHB Reserves Example</dc:title>
  <dc:subject>Crediting PSHB Reserves Example</dc:subject>
  <dc:creator>U.S. Office of Personnel Management</dc:creator>
  <cp:keywords>PSHB, Reserves, MLR</cp:keywords>
  <cp:lastModifiedBy>Lohr, Nicole M.</cp:lastModifiedBy>
  <dcterms:created xsi:type="dcterms:W3CDTF">2023-05-30T20:07:42Z</dcterms:created>
  <dcterms:modified xsi:type="dcterms:W3CDTF">2023-06-14T15:41:17Z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0x01010010B9089B90E61545952A34893FDB3761</vt:lpwstr>
  </property>
</Properties>
</file>