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65446" windowWidth="12120" windowHeight="8550" tabRatio="598" firstSheet="2" activeTab="3"/>
  </bookViews>
  <sheets>
    <sheet name="User Data" sheetId="1" r:id="rId1"/>
    <sheet name="Monthly Cash Flows" sheetId="2" r:id="rId2"/>
    <sheet name="Administrative Expenses" sheetId="3" r:id="rId3"/>
    <sheet name="Health Benefit Charges Paid" sheetId="4" r:id="rId4"/>
    <sheet name="Audit Findings" sheetId="5" r:id="rId5"/>
    <sheet name="Prior Period Adjustments" sheetId="6" r:id="rId6"/>
    <sheet name="Summary Statement of Operations" sheetId="7" r:id="rId7"/>
    <sheet name="Status of Reserves" sheetId="8" r:id="rId8"/>
    <sheet name="Treasury Offset Activity" sheetId="9" r:id="rId9"/>
    <sheet name="Prior Year Balance Sheet" sheetId="10" r:id="rId10"/>
    <sheet name="Current Year Balance Sheet" sheetId="11" r:id="rId11"/>
    <sheet name="Statement of Cash Flows" sheetId="12" r:id="rId12"/>
    <sheet name="Notes to Financial Statements" sheetId="13" r:id="rId13"/>
    <sheet name="Calculation Checks" sheetId="14" r:id="rId14"/>
  </sheets>
  <definedNames>
    <definedName name="Accrued_Charges___01">'Health Benefit Charges Paid'!$D$14:$D$25</definedName>
    <definedName name="Accrued_Charges___02">'Health Benefit Charges Paid'!$D$118:$D$129</definedName>
    <definedName name="Accrued_Charges___03">'Health Benefit Charges Paid'!$D$204:$D$215</definedName>
    <definedName name="Accrued_Charges___04">'Health Benefit Charges Paid'!$D$290:$D$301</definedName>
    <definedName name="Accrued_Charges___05">'Health Benefit Charges Paid'!$D$376:$D$387</definedName>
    <definedName name="Admin_Expense">'Monthly Cash Flows'!$E$44:$E$56</definedName>
    <definedName name="Amount___01">'Summary Statement of Operations'!$D$62:$D$71</definedName>
    <definedName name="Amount___02">'Summary Statement of Operations'!$D$75:$D$84</definedName>
    <definedName name="Amount___03">'Summary Statement of Operations'!$D$88:$D$97</definedName>
    <definedName name="Amount___04">'Summary Statement of Operations'!$D$101:$D$110</definedName>
    <definedName name="Amount___05">'Summary Statement of Operations'!$D$116:$D$125</definedName>
    <definedName name="Amount___06">'Summary Statement of Operations'!$D$129:$D$138</definedName>
    <definedName name="Amount___07">'Summary Statement of Operations'!$D$142:$D$151</definedName>
    <definedName name="Amount___08">'Summary Statement of Operations'!$D$155:$D$164</definedName>
    <definedName name="Amount___09">'Treasury Offset Activity'!$D$10:$D$18</definedName>
    <definedName name="Amount_Accrued___01">'Health Benefit Charges Paid'!$D$10:$D$11</definedName>
    <definedName name="Amount_Accrued___03">'Health Benefit Charges Paid'!$D$114:$D$115</definedName>
    <definedName name="Amount_Accrued___05">'Health Benefit Charges Paid'!$D$200:$D$201</definedName>
    <definedName name="Amount_Accrued___07">'Health Benefit Charges Paid'!$D$286:$D$287</definedName>
    <definedName name="Amount_Accrued___09">'Health Benefit Charges Paid'!$D$372:$D$373</definedName>
    <definedName name="Amount_Paid___01">'Health Benefit Charges Paid'!$E$14:$E$26</definedName>
    <definedName name="Amount_Paid___02">'Health Benefit Charges Paid'!$D$58:$D$108</definedName>
    <definedName name="Amount_Paid___03">'Health Benefit Charges Paid'!$E$118:$E$130</definedName>
    <definedName name="Amount_Paid___04">'Health Benefit Charges Paid'!$D$156:$D$194</definedName>
    <definedName name="Amount_Paid___05">'Health Benefit Charges Paid'!$E$204:$E$216</definedName>
    <definedName name="Amount_Paid___06">'Health Benefit Charges Paid'!$D$242:$D$280</definedName>
    <definedName name="Amount_Paid___07">'Health Benefit Charges Paid'!$E$290:$E$302</definedName>
    <definedName name="Amount_Paid___08">'Health Benefit Charges Paid'!$D$328:$D$366</definedName>
    <definedName name="Amount_Paid___09">'Health Benefit Charges Paid'!$E$376:$E$388</definedName>
    <definedName name="Amount_Paid___10">'Health Benefit Charges Paid'!$D$414:$D$452</definedName>
    <definedName name="Audit_Number">'Audit Findings'!$C$12:$C$25</definedName>
    <definedName name="Basis_for_Allocation___00">'Administrative Expenses'!$I$11:$I$29</definedName>
    <definedName name="Basis_for_Allocation___01">'Administrative Expenses'!$I$53:$I$66</definedName>
    <definedName name="Basis_for_Allocation___02">'Administrative Expenses'!$I$74:$I$87</definedName>
    <definedName name="Basis_for_Allocation___03">'Administrative Expenses'!$I$94:$I$107</definedName>
    <definedName name="Basis_for_Allocation___04">'Administrative Expenses'!$I$114:$I$127</definedName>
    <definedName name="beforeLastYear___01">'Health Benefit Charges Paid'!$H$14:$H$26</definedName>
    <definedName name="beforeLastYear___02">'Health Benefit Charges Paid'!$G$31:$G$55</definedName>
    <definedName name="beforeLastYear___03">'Health Benefit Charges Paid'!$H$118:$H$130</definedName>
    <definedName name="beforeLastYear___04">'Health Benefit Charges Paid'!$G$135:$G$153</definedName>
    <definedName name="beforeLastYear___05">'Health Benefit Charges Paid'!$H$204:$H$216</definedName>
    <definedName name="beforeLastYear___06">'Health Benefit Charges Paid'!$G$221:$G$239</definedName>
    <definedName name="beforeLastYear___07">'Health Benefit Charges Paid'!$H$290:$H$302</definedName>
    <definedName name="beforeLastYear___08">'Health Benefit Charges Paid'!$G$307:$G$325</definedName>
    <definedName name="beforeLastYear___09">'Health Benefit Charges Paid'!$H$376:$H$388</definedName>
    <definedName name="beforeLastYear___10">'Health Benefit Charges Paid'!$G$393:$G$411</definedName>
    <definedName name="carrierCity">'User Data'!$D$10</definedName>
    <definedName name="carrierContact">'User Data'!$D$13</definedName>
    <definedName name="carrierEmail">'User Data'!$D$14</definedName>
    <definedName name="carrierName">'User Data'!$D$5</definedName>
    <definedName name="carrierPhone">'User Data'!$D$12</definedName>
    <definedName name="carrierState">'User Data'!$D$11</definedName>
    <definedName name="carrierStreet1">'User Data'!$D$8</definedName>
    <definedName name="carrierStreet2">'User Data'!$D$9</definedName>
    <definedName name="cash">'Monthly Cash Flows'!$E$9:$E$22</definedName>
    <definedName name="cashFlow">'Monthly Cash Flows'!$D$10:$D$21</definedName>
    <definedName name="category___01">'User Data'!$D$4</definedName>
    <definedName name="category___02">'Monthly Cash Flows'!$E$2</definedName>
    <definedName name="category___03">'Administrative Expenses'!$F$3</definedName>
    <definedName name="category___04">'Administrative Expenses'!$D$47</definedName>
    <definedName name="category___04a">'Administrative Expenses'!#REF!</definedName>
    <definedName name="category___05">'Health Benefit Charges Paid'!$E$3</definedName>
    <definedName name="category___06">'Audit Findings'!$E$3</definedName>
    <definedName name="category___07">'Prior Period Adjustments'!$D$3</definedName>
    <definedName name="category___08">'Summary Statement of Operations'!$D$2</definedName>
    <definedName name="category___09">'Summary Statement of Operations'!$C$59</definedName>
    <definedName name="category___09a">'Summary Statement of Operations'!$C$113</definedName>
    <definedName name="category___10">'Status of Reserves'!$D$3</definedName>
    <definedName name="category___10a">'Treasury Offset Activity'!$C$3</definedName>
    <definedName name="category___11">'Prior Year Balance Sheet'!$D$2</definedName>
    <definedName name="category___12">'Current Year Balance Sheet'!$D$2</definedName>
    <definedName name="category___13">'Statement of Cash Flows'!$C$2</definedName>
    <definedName name="category___14">'Notes to Financial Statements'!$C$2</definedName>
    <definedName name="category___15">'Calculation Checks'!$C$3</definedName>
    <definedName name="check">'Calculation Checks'!$C$10:$C$15</definedName>
    <definedName name="Claims_Paid">'Monthly Cash Flows'!$D$44:$D$56</definedName>
    <definedName name="Consolidated___01">'Administrative Expenses'!$D$11:$D$45</definedName>
    <definedName name="Consolidated___02">'Administrative Expenses'!#REF!</definedName>
    <definedName name="Consolidated___03">'Summary Statement of Operations'!$D$11:$D$56</definedName>
    <definedName name="Consolidated___04">'Status of Reserves'!$D$11:$D$40</definedName>
    <definedName name="currentYear___01">'Health Benefit Charges Paid'!$F$14:$F$26</definedName>
    <definedName name="currentYear___02">'Health Benefit Charges Paid'!$E$31:$E$55</definedName>
    <definedName name="currentYear___03">'Health Benefit Charges Paid'!$F$118:$F$130</definedName>
    <definedName name="currentYear___04">'Health Benefit Charges Paid'!$E$135:$E$153</definedName>
    <definedName name="currentYear___05">'Health Benefit Charges Paid'!$F$204:$F$216</definedName>
    <definedName name="currentYear___06">'Health Benefit Charges Paid'!$E$221:$E$239</definedName>
    <definedName name="currentYear___07">'Health Benefit Charges Paid'!$F$290:$F$302</definedName>
    <definedName name="currentYear___08">'Health Benefit Charges Paid'!$E$307:$E$325</definedName>
    <definedName name="currentYear___09">'Health Benefit Charges Paid'!$F$376:$F$388</definedName>
    <definedName name="currentYear___10">'Health Benefit Charges Paid'!$E$393:$E$411</definedName>
    <definedName name="Description___01">'Summary Statement of Operations'!$C$62:$C$71</definedName>
    <definedName name="Description___02">'Summary Statement of Operations'!$C$75:$C$84</definedName>
    <definedName name="Description___03">'Summary Statement of Operations'!$C$88:$C$97</definedName>
    <definedName name="Description___04">'Summary Statement of Operations'!$C$101:$C$110</definedName>
    <definedName name="Description___05">'Summary Statement of Operations'!$C$116:$C$125</definedName>
    <definedName name="Description___06">'Summary Statement of Operations'!$C$129:$C$138</definedName>
    <definedName name="Description___07">'Summary Statement of Operations'!$C$142:$C$151</definedName>
    <definedName name="Description___08">'Summary Statement of Operations'!$C$155:$C$164</definedName>
    <definedName name="Difference">'Calculation Checks'!$E$10:$E$15</definedName>
    <definedName name="DOD_High___01">'Administrative Expenses'!$G$11:$G$45</definedName>
    <definedName name="DOD_High___02">'Administrative Expenses'!#REF!</definedName>
    <definedName name="DOD_High___03">'Summary Statement of Operations'!$G$11:$G$56</definedName>
    <definedName name="DOD_High___04">'Status of Reserves'!$G$11:$G$40</definedName>
    <definedName name="DOD_Standard___01">'Administrative Expenses'!$H$11:$H$45</definedName>
    <definedName name="DOD_Standard___02">'Administrative Expenses'!#REF!</definedName>
    <definedName name="DOD_Standard___03">'Summary Statement of Operations'!$H$11:$H$56</definedName>
    <definedName name="DOD_Standard___04">'Status of Reserves'!$H$11:$H$40</definedName>
    <definedName name="Dollar_Amount___01">'Audit Findings'!$D$12:$D$27</definedName>
    <definedName name="Dollar_Amount___02">'Prior Period Adjustments'!$C$12:$C$23</definedName>
    <definedName name="Dollar_Amount___03">'Prior Period Adjustments'!$C$29:$C$40</definedName>
    <definedName name="Dollar_Amount___04">'Prior Period Adjustments'!$C$46:$C$57</definedName>
    <definedName name="Dollar_Amount___05">'Prior Period Adjustments'!$C$63:$C$74</definedName>
    <definedName name="Dollar_Amount___06">'Prior Year Balance Sheet'!$D$10:$D$47</definedName>
    <definedName name="Dollar_Amount___07">'Current Year Balance Sheet'!$D$13:$D$69</definedName>
    <definedName name="Dollar_Amount___08">'Current Year Balance Sheet'!$D$76:$D$111</definedName>
    <definedName name="Dollar_Amount___09">'Current Year Balance Sheet'!$D$118:$D$153</definedName>
    <definedName name="Dollar_Amount___10">'Current Year Balance Sheet'!$D$160:$D$196</definedName>
    <definedName name="Dollar_Amount___11">'Current Year Balance Sheet'!$D$203:$D$238</definedName>
    <definedName name="Dollar_Amount___12">'Current Year Balance Sheet'!$D$245:$D$276</definedName>
    <definedName name="Dollar_Amount___13">'Current Year Balance Sheet'!$D$283:$D$315</definedName>
    <definedName name="Dollar_Amount___14">'Statement of Cash Flows'!$D$11:$D$52</definedName>
    <definedName name="Explain___01">'Administrative Expenses'!#REF!</definedName>
    <definedName name="Explain___02">'Prior Period Adjustments'!$E$12:$E$21</definedName>
    <definedName name="Explain___03">'Prior Period Adjustments'!$E$29:$E$38</definedName>
    <definedName name="Explain___04">'Prior Period Adjustments'!$E$46:$E$55</definedName>
    <definedName name="Explain___05">'Prior Period Adjustments'!$E$63:$E$72</definedName>
    <definedName name="Explain___06">'Prior Year Balance Sheet'!$E$17:$E$26</definedName>
    <definedName name="Explain___07">'Prior Year Balance Sheet'!$E$36:$E$45</definedName>
    <definedName name="Explain___08">'Current Year Balance Sheet'!$E$82:$E$91</definedName>
    <definedName name="Explain___09">'Current Year Balance Sheet'!$E$100:$E$109</definedName>
    <definedName name="Explain___10">'Current Year Balance Sheet'!$E$124:$E$133</definedName>
    <definedName name="Explain___11">'Current Year Balance Sheet'!$E$142:$E$151</definedName>
    <definedName name="Explain___12">'Current Year Balance Sheet'!$E$166:$E$176</definedName>
    <definedName name="Explain___13">'Current Year Balance Sheet'!$E$185:$E$194</definedName>
    <definedName name="Explain___14">'Current Year Balance Sheet'!$E$209:$E$218</definedName>
    <definedName name="Explain___15">'Current Year Balance Sheet'!$E$227:$E$236</definedName>
    <definedName name="Explain___16">'Current Year Balance Sheet'!$E$251:$E$258</definedName>
    <definedName name="Explain___17">'Current Year Balance Sheet'!$E$267:$E$274</definedName>
    <definedName name="Explain___18">'Current Year Balance Sheet'!$E$289:$E$296</definedName>
    <definedName name="Explain___19">'Current Year Balance Sheet'!$E$306:$E$313</definedName>
    <definedName name="Explain___20">'Calculation Checks'!#REF!</definedName>
    <definedName name="Explain_Sources">'Monthly Cash Flows'!$H$26:$H$37</definedName>
    <definedName name="Explain_Uses">'Monthly Cash Flows'!$H$44:$H$55</definedName>
    <definedName name="FEHBCode">'User Data'!$D$6</definedName>
    <definedName name="FEHBP_Expense___01">'Administrative Expenses'!$E$53:$E$66</definedName>
    <definedName name="FEHBP_Expense___02">'Administrative Expenses'!$E$74:$E$87</definedName>
    <definedName name="FEHBP_Expense___03">'Administrative Expenses'!$E$94:$E$107</definedName>
    <definedName name="FEHBP_Expense___04">'Administrative Expenses'!$E$114:$E$127</definedName>
    <definedName name="FEHBP_Percent___01">'Administrative Expenses'!$H$53:$H$66</definedName>
    <definedName name="FEHBP_Percent___02">'Administrative Expenses'!$H$74:$H$87</definedName>
    <definedName name="FEHBP_Percent___03">'Administrative Expenses'!$H$94:$H$107</definedName>
    <definedName name="FEHBP_Percent___04">'Administrative Expenses'!$H$114:$H$127</definedName>
    <definedName name="FEHBSubcode">'User Data'!$D$7</definedName>
    <definedName name="Finding">'Audit Findings'!$F$12:$F$25</definedName>
    <definedName name="High_Option___01">'Administrative Expenses'!$E$11:$E$45</definedName>
    <definedName name="High_Option___02">'Administrative Expenses'!#REF!</definedName>
    <definedName name="High_Option___03">'Summary Statement of Operations'!$E$11:$E$56</definedName>
    <definedName name="High_Option___04">'Status of Reserves'!$E$11:$E$40</definedName>
    <definedName name="Investment_Income">'Monthly Cash Flows'!$E$26:$E$38</definedName>
    <definedName name="Investment_Purchases">'Monthly Cash Flows'!$F$44:$F$56</definedName>
    <definedName name="Investment_Sales">'Monthly Cash Flows'!$F$26:$F$38</definedName>
    <definedName name="Item___01">'Administrative Expenses'!$C$53:$C$66</definedName>
    <definedName name="Item___02">'Administrative Expenses'!$C$74:$C$87</definedName>
    <definedName name="Item___03">'Administrative Expenses'!$C$94:$C$107</definedName>
    <definedName name="Item___04">'Administrative Expenses'!$C$114:$C$127</definedName>
    <definedName name="lastYear___01">'Health Benefit Charges Paid'!$G$14:$G$26</definedName>
    <definedName name="lastYear___02">'Health Benefit Charges Paid'!$F$31:$F$55</definedName>
    <definedName name="lastYear___03">'Health Benefit Charges Paid'!$G$118:$G$130</definedName>
    <definedName name="lastYear___04">'Health Benefit Charges Paid'!$F$135:$F$153</definedName>
    <definedName name="lastYear___05">'Health Benefit Charges Paid'!$G$204:$G$216</definedName>
    <definedName name="lastYear___06">'Health Benefit Charges Paid'!$F$221:$F$239</definedName>
    <definedName name="lastYear___07">'Health Benefit Charges Paid'!$G$290:$G$302</definedName>
    <definedName name="lastYear___08">'Health Benefit Charges Paid'!$F$307:$F$325</definedName>
    <definedName name="lastYear___09">'Health Benefit Charges Paid'!$G$376:$G$388</definedName>
    <definedName name="lastYear___10">'Health Benefit Charges Paid'!$F$393:$F$411</definedName>
    <definedName name="LOC_Drawdowns">'Monthly Cash Flows'!$D$26:$D$38</definedName>
    <definedName name="MonthEndNumber">'User Data'!$C$19</definedName>
    <definedName name="months_table">'User Data'!$B$58:$C$69</definedName>
    <definedName name="Notes___01">'Monthly Cash Flows'!$D$60:$D$69</definedName>
    <definedName name="Notes___02">'Administrative Expenses'!$D$132:$D$141</definedName>
    <definedName name="Notes___03">'Health Benefit Charges Paid'!$C$457:$C$465</definedName>
    <definedName name="Notes___04">'Audit Findings'!$D$31:$D$40</definedName>
    <definedName name="Notes___05">'Prior Period Adjustments'!$C$76:$C$83</definedName>
    <definedName name="Notes___06">'Summary Statement of Operations'!#REF!</definedName>
    <definedName name="Notes___07">'Status of Reserves'!$C$46:$C$52</definedName>
    <definedName name="Notes___07a">'Treasury Offset Activity'!$C$21:$E$30</definedName>
    <definedName name="Notes___08">'Prior Year Balance Sheet'!$C$54:$C$61</definedName>
    <definedName name="Notes___09">'Current Year Balance Sheet'!$C$319:$C$324</definedName>
    <definedName name="Notes___10">'Statement of Cash Flows'!$C$55:$C$64</definedName>
    <definedName name="Notes___11">'Notes to Financial Statements'!$C$28:$C$37</definedName>
    <definedName name="Notes___11a">'Notes to Financial Statements'!$C$9:$C$25</definedName>
    <definedName name="Notes___12">'Calculation Checks'!$C$20:$C$26</definedName>
    <definedName name="Notes___13">'Treasury Offset Activity'!$C$21:$C$30</definedName>
    <definedName name="option___01">'Monthly Cash Flows'!$E$4</definedName>
    <definedName name="option___02">'Administrative Expenses'!$D$50</definedName>
    <definedName name="option___03">'Administrative Expenses'!$D$71</definedName>
    <definedName name="option___04">'Administrative Expenses'!$D$92</definedName>
    <definedName name="option___05">'Administrative Expenses'!$D$112</definedName>
    <definedName name="option___06">'Health Benefit Charges Paid'!$E$8</definedName>
    <definedName name="option___07">'Health Benefit Charges Paid'!$E$112</definedName>
    <definedName name="option___08">'Health Benefit Charges Paid'!$E$198</definedName>
    <definedName name="option___09">'Health Benefit Charges Paid'!$E$284</definedName>
    <definedName name="option___10">'Health Benefit Charges Paid'!$E$370</definedName>
    <definedName name="option___11">'Audit Findings'!$E$5</definedName>
    <definedName name="option___12">'Prior Period Adjustments'!$E$10</definedName>
    <definedName name="option___13">'Prior Period Adjustments'!$E$27</definedName>
    <definedName name="option___14">'Prior Period Adjustments'!$E$44</definedName>
    <definedName name="option___15">'Prior Period Adjustments'!$E$61</definedName>
    <definedName name="option___16">'Summary Statement of Operations'!$D$60</definedName>
    <definedName name="option___17">'Summary Statement of Operations'!$D$73</definedName>
    <definedName name="option___18">'Summary Statement of Operations'!$D$86</definedName>
    <definedName name="option___19">'Summary Statement of Operations'!$D$99</definedName>
    <definedName name="option___20">'Summary Statement of Operations'!$D$114</definedName>
    <definedName name="option___21">'Summary Statement of Operations'!$D$127</definedName>
    <definedName name="option___22">'Summary Statement of Operations'!$D$140</definedName>
    <definedName name="option___23">'Summary Statement of Operations'!$D$153</definedName>
    <definedName name="option___24">'Prior Year Balance Sheet'!$D$5</definedName>
    <definedName name="option___25">'Current Year Balance Sheet'!$D$9</definedName>
    <definedName name="option___26">'Current Year Balance Sheet'!$D$73</definedName>
    <definedName name="option___27">'Current Year Balance Sheet'!$D$115</definedName>
    <definedName name="option___28">'Current Year Balance Sheet'!$D$157</definedName>
    <definedName name="option___29">'Current Year Balance Sheet'!$D$200</definedName>
    <definedName name="option___30">'Current Year Balance Sheet'!$D$242</definedName>
    <definedName name="option___31">'Current Year Balance Sheet'!$D$280</definedName>
    <definedName name="option___32">'Statement of Cash Flows'!$C$8</definedName>
    <definedName name="option___33">'Notes to Financial Statements'!$C$4</definedName>
    <definedName name="option___34">'Calculation Checks'!$C$5</definedName>
    <definedName name="option___35">'Treasury Offset Activity'!$D$9</definedName>
    <definedName name="Other___01">'Administrative Expenses'!#REF!</definedName>
    <definedName name="Other___02">'Health Benefit Charges Paid'!$C$139:$C$152</definedName>
    <definedName name="Other___03">'Health Benefit Charges Paid'!$C$160:$C$173</definedName>
    <definedName name="Other___04">'Health Benefit Charges Paid'!$C$180:$C$193</definedName>
    <definedName name="Other___05">'Health Benefit Charges Paid'!$C$225:$C$238</definedName>
    <definedName name="Other___06">'Health Benefit Charges Paid'!$C$246:$C$259</definedName>
    <definedName name="Other___07">'Health Benefit Charges Paid'!$C$266:$C$279</definedName>
    <definedName name="Other___08">'Health Benefit Charges Paid'!$C$311:$C$324</definedName>
    <definedName name="Other___09">'Health Benefit Charges Paid'!$C$332:$C$345</definedName>
    <definedName name="Other___10">'Health Benefit Charges Paid'!$C$352:$C$365</definedName>
    <definedName name="Other___11">'Health Benefit Charges Paid'!$C$397:$C$410</definedName>
    <definedName name="Other___12">'Health Benefit Charges Paid'!$C$418:$C$431</definedName>
    <definedName name="Other___13">'Health Benefit Charges Paid'!$C$438:$C$451</definedName>
    <definedName name="Other_Assets___01">'Prior Year Balance Sheet'!$C$17:$C$26</definedName>
    <definedName name="Other_Assets___02">'Current Year Balance Sheet'!$C$82:$C$91</definedName>
    <definedName name="Other_Assets___03">'Current Year Balance Sheet'!$C$124:$C$133</definedName>
    <definedName name="Other_Assets___04">'Current Year Balance Sheet'!$C$166:$C$176</definedName>
    <definedName name="Other_Assets___05">'Current Year Balance Sheet'!$C$209:$C$218</definedName>
    <definedName name="Other_Assets___06">'Current Year Balance Sheet'!$C$251:$C$258</definedName>
    <definedName name="Other_Assets___07">'Current Year Balance Sheet'!$C$289:$C$296</definedName>
    <definedName name="Other_Liabilities___01">'Prior Year Balance Sheet'!$C$36:$C$45</definedName>
    <definedName name="Other_Liabilities___02">'Current Year Balance Sheet'!$C$100:$C$109</definedName>
    <definedName name="Other_Liabilities___03">'Current Year Balance Sheet'!$C$142:$C$151</definedName>
    <definedName name="Other_Liabilities___04">'Current Year Balance Sheet'!$C$185:$C$194</definedName>
    <definedName name="Other_Liabilities___05">'Current Year Balance Sheet'!$C$227:$C$236</definedName>
    <definedName name="Other_Liabilities___06">'Current Year Balance Sheet'!$C$267:$C$274</definedName>
    <definedName name="Other_Liabilities___07">'Current Year Balance Sheet'!$C$306:$C$313</definedName>
    <definedName name="Other_Sources">'Monthly Cash Flows'!$G$26:$G$38</definedName>
    <definedName name="Other_Uses">'Monthly Cash Flows'!$G$44:$G$56</definedName>
    <definedName name="PCT_Difference">'Calculation Checks'!$F$10:$F$15</definedName>
    <definedName name="Plan_Total_Expense___01">'Administrative Expenses'!$D$53:$D$66</definedName>
    <definedName name="Plan_Total_Expense___02">'Administrative Expenses'!$D$74:$D$87</definedName>
    <definedName name="Plan_Total_Expense___03">'Administrative Expenses'!$D$94:$D$107</definedName>
    <definedName name="Plan_Total_Expense___04">'Administrative Expenses'!$D$114:$D$127</definedName>
    <definedName name="_xlnm.Print_Area" localSheetId="13">'Calculation Checks'!$A$1:$G$27</definedName>
    <definedName name="_xlnm.Print_Area" localSheetId="3">'Health Benefit Charges Paid'!$A$1:$I$465</definedName>
    <definedName name="_xlnm.Print_Area" localSheetId="7">'Status of Reserves'!$A$1:$J$54</definedName>
    <definedName name="_xlnm.Print_Area" localSheetId="0">'User Data'!$A$1:$F$52</definedName>
    <definedName name="_xlnm.Print_Titles" localSheetId="2">'Administrative Expenses'!$1:$7</definedName>
    <definedName name="_xlnm.Print_Titles" localSheetId="10">'Current Year Balance Sheet'!$1:$6</definedName>
    <definedName name="_xlnm.Print_Titles" localSheetId="3">'Health Benefit Charges Paid'!$1:$6</definedName>
    <definedName name="_xlnm.Print_Titles" localSheetId="1">'Monthly Cash Flows'!$2:$6</definedName>
    <definedName name="_xlnm.Print_Titles" localSheetId="5">'Prior Period Adjustments'!$1:$7</definedName>
    <definedName name="_xlnm.Print_Titles" localSheetId="9">'Prior Year Balance Sheet'!$1:$6</definedName>
    <definedName name="_xlnm.Print_Titles" localSheetId="11">'Statement of Cash Flows'!$1:$6</definedName>
    <definedName name="_xlnm.Print_Titles" localSheetId="7">'Status of Reserves'!$2:$7</definedName>
    <definedName name="_xlnm.Print_Titles" localSheetId="6">'Summary Statement of Operations'!$1:$7</definedName>
    <definedName name="Standard_Option___01">'Administrative Expenses'!$F$11:$F$45</definedName>
    <definedName name="Standard_Option___02">'Administrative Expenses'!#REF!</definedName>
    <definedName name="Standard_Option___03">'Summary Statement of Operations'!$F$11:$F$56</definedName>
    <definedName name="Standard_Option___04">'Status of Reserves'!$F$11:$F$40</definedName>
    <definedName name="Status">'Calculation Checks'!$D$10:$D$15</definedName>
    <definedName name="subcategory___01">'Monthly Cash Flows'!$F$24</definedName>
    <definedName name="subcategory___02">'Monthly Cash Flows'!$G$42</definedName>
    <definedName name="subcategory___03">'Monthly Cash Flows'!$D$59</definedName>
    <definedName name="subcategory___04">'Administrative Expenses'!$D$131</definedName>
    <definedName name="subcategory___30">'Health Benefit Charges Paid'!$C$456</definedName>
    <definedName name="subcategory___31">'Audit Findings'!$D$30</definedName>
    <definedName name="subcategory___32">'Prior Period Adjustments'!$C$75</definedName>
    <definedName name="subcategory___38">'Summary Statement of Operations'!#REF!</definedName>
    <definedName name="subcategory___39">'Status of Reserves'!$C$10</definedName>
    <definedName name="subcategory___40">'Status of Reserves'!$C$17</definedName>
    <definedName name="subcategory___41">'Status of Reserves'!$C$34</definedName>
    <definedName name="subcategory___42">'Status of Reserves'!$C$36</definedName>
    <definedName name="subcategory___43">'Status of Reserves'!$C$45</definedName>
    <definedName name="subcategory___46">'Prior Year Balance Sheet'!$C$53</definedName>
    <definedName name="subcategory___61">'Current Year Balance Sheet'!$C$318</definedName>
    <definedName name="subcategory___62">'Statement of Cash Flows'!$C$54</definedName>
    <definedName name="subcategory___63">'Notes to Financial Statements'!$C$27</definedName>
    <definedName name="subcategory___64">'Calculation Checks'!$C$19</definedName>
    <definedName name="subcategory___65">'Treasury Offset Activity'!$C$20</definedName>
    <definedName name="Subject_to_Contract_Ceiling___01">'Administrative Expenses'!$F$53:$F$66</definedName>
    <definedName name="Subject_to_Contract_Ceiling___02">'Administrative Expenses'!$F$74:$F$87</definedName>
    <definedName name="Subject_to_Contract_Ceiling___03">'Administrative Expenses'!$F$94:$F$107</definedName>
    <definedName name="Subject_to_Contract_Ceiling___04">'Administrative Expenses'!$F$114:$F$127</definedName>
    <definedName name="total___01">'Health Benefit Charges Paid'!$D$31:$D$55</definedName>
    <definedName name="total___02">'Health Benefit Charges Paid'!$D$135:$D$153</definedName>
    <definedName name="total___03">'Health Benefit Charges Paid'!$D$221:$D$239</definedName>
    <definedName name="total___04">'Health Benefit Charges Paid'!$D$307:$D$325</definedName>
    <definedName name="total___05">'Health Benefit Charges Paid'!$D$393:$D$411</definedName>
    <definedName name="Year">'User Data'!$C$17</definedName>
    <definedName name="Year___01">'Audit Findings'!$E$12:$E$25</definedName>
    <definedName name="Year___02">'Prior Period Adjustments'!$D$12:$D$21</definedName>
    <definedName name="Year___03">'Prior Period Adjustments'!$D$29:$D$38</definedName>
    <definedName name="Year___04">'Prior Period Adjustments'!$D$46:$D$55</definedName>
    <definedName name="Year___05">'Prior Period Adjustments'!$D$63:$D$72</definedName>
    <definedName name="YearEnd">'User Data'!$C$21</definedName>
    <definedName name="YearStart">'User Data'!$C$20</definedName>
    <definedName name="YearType">'User Data'!$C$18</definedName>
  </definedNames>
  <calcPr fullCalcOnLoad="1"/>
</workbook>
</file>

<file path=xl/comments10.xml><?xml version="1.0" encoding="utf-8"?>
<comments xmlns="http://schemas.openxmlformats.org/spreadsheetml/2006/main">
  <authors>
    <author>CTCRDKW1</author>
  </authors>
  <commentList>
    <comment ref="C32" authorId="0">
      <text>
        <r>
          <rPr>
            <b/>
            <sz val="8"/>
            <color indexed="8"/>
            <rFont val="Tahoma"/>
            <family val="0"/>
          </rPr>
          <t>Taken from the Summary Statement of Operations Total Beginning Value</t>
        </r>
      </text>
    </comment>
    <comment ref="C33" authorId="0">
      <text>
        <r>
          <rPr>
            <b/>
            <sz val="8"/>
            <color indexed="8"/>
            <rFont val="Tahoma"/>
            <family val="0"/>
          </rPr>
          <t>Taken from the Summary Statement of Operations Total Beginning Value</t>
        </r>
      </text>
    </comment>
    <comment ref="C34" authorId="0">
      <text>
        <r>
          <rPr>
            <b/>
            <sz val="8"/>
            <color indexed="8"/>
            <rFont val="Tahoma"/>
            <family val="0"/>
          </rPr>
          <t>Taken from the Summary Statement of Operations Total Beginning Value</t>
        </r>
      </text>
    </comment>
  </commentList>
</comments>
</file>

<file path=xl/comments11.xml><?xml version="1.0" encoding="utf-8"?>
<comments xmlns="http://schemas.openxmlformats.org/spreadsheetml/2006/main">
  <authors>
    <author>CTCRDKW1</author>
  </authors>
  <commentList>
    <comment ref="D2" authorId="0">
      <text>
        <r>
          <rPr>
            <b/>
            <sz val="8"/>
            <color indexed="8"/>
            <rFont val="Tahoma"/>
            <family val="0"/>
          </rPr>
          <t xml:space="preserve">Note:  The Balance Sheet should be prepared in accordance with the special purpose financial statements required by the U.S. Office of Personnel Management.  This is a comprehensive basis of accounting other than generally accepted accounting principles.
</t>
        </r>
      </text>
    </comment>
    <comment ref="D7" authorId="0">
      <text>
        <r>
          <rPr>
            <b/>
            <sz val="8"/>
            <color indexed="8"/>
            <rFont val="Tahoma"/>
            <family val="0"/>
          </rPr>
          <t>If your plan has an underwriter, please provide a consolidated balance sheet incorporating the financial activity of the underwriter, organization and former underwriter(s), if applicable.  Please provide separate balance sheets for each entity if they are available.
In addition, if your plan has high and standard options, please provide a separate balance sheet for each option.</t>
        </r>
      </text>
    </comment>
    <comment ref="C13" authorId="0">
      <text>
        <r>
          <rPr>
            <b/>
            <sz val="8"/>
            <color indexed="8"/>
            <rFont val="Tahoma"/>
            <family val="0"/>
          </rPr>
          <t xml:space="preserve">The ending cash and cash equivalents balance </t>
        </r>
      </text>
    </comment>
    <comment ref="C14" authorId="0">
      <text>
        <r>
          <rPr>
            <b/>
            <sz val="8"/>
            <color indexed="8"/>
            <rFont val="Tahoma"/>
            <family val="0"/>
          </rPr>
          <t>The balance in the LOC account as of December 31, as shown on Enclosure A.</t>
        </r>
      </text>
    </comment>
    <comment ref="C15"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16" authorId="0">
      <text>
        <r>
          <rPr>
            <b/>
            <sz val="8"/>
            <color indexed="8"/>
            <rFont val="Tahoma"/>
            <family val="0"/>
          </rPr>
          <t>The ending accrued semimonthly premiums and (LOC) account interest.</t>
        </r>
      </text>
    </comment>
    <comment ref="C18" authorId="0">
      <text>
        <r>
          <rPr>
            <b/>
            <sz val="8"/>
            <color indexed="8"/>
            <rFont val="Tahoma"/>
            <family val="0"/>
          </rPr>
          <t>Itemize Below</t>
        </r>
        <r>
          <rPr>
            <sz val="8"/>
            <color indexed="8"/>
            <rFont val="Tahoma"/>
            <family val="0"/>
          </rPr>
          <t xml:space="preserve">
</t>
        </r>
      </text>
    </comment>
    <comment ref="C19" authorId="0">
      <text>
        <r>
          <rPr>
            <b/>
            <sz val="8"/>
            <color indexed="8"/>
            <rFont val="Tahoma"/>
            <family val="0"/>
          </rPr>
          <t>Itemize Below</t>
        </r>
        <r>
          <rPr>
            <sz val="8"/>
            <color indexed="8"/>
            <rFont val="Tahoma"/>
            <family val="0"/>
          </rPr>
          <t xml:space="preserve">
</t>
        </r>
      </text>
    </comment>
    <comment ref="C44" authorId="0">
      <text>
        <r>
          <rPr>
            <b/>
            <sz val="8"/>
            <color indexed="8"/>
            <rFont val="Tahoma"/>
            <family val="0"/>
          </rPr>
          <t>The ending health benefits charges accrued but unpaid from line 2b(2) of the Summary Statement.</t>
        </r>
      </text>
    </comment>
    <comment ref="C45" authorId="0">
      <text>
        <r>
          <rPr>
            <b/>
            <sz val="8"/>
            <color indexed="8"/>
            <rFont val="Tahoma"/>
            <family val="0"/>
          </rPr>
          <t>The total accrued administrative expenses and retentions as of the end of the reporting period.</t>
        </r>
      </text>
    </comment>
    <comment ref="C46" authorId="0">
      <text>
        <r>
          <rPr>
            <b/>
            <sz val="8"/>
            <color indexed="8"/>
            <rFont val="Tahoma"/>
            <family val="0"/>
          </rPr>
          <t>The ending Special Reserve from the Summary Statement.</t>
        </r>
      </text>
    </comment>
    <comment ref="C47" authorId="0">
      <text>
        <r>
          <rPr>
            <b/>
            <sz val="8"/>
            <color indexed="8"/>
            <rFont val="Tahoma"/>
            <family val="0"/>
          </rPr>
          <t>Calculated Sum; 
Itemize Below</t>
        </r>
        <r>
          <rPr>
            <sz val="8"/>
            <color indexed="8"/>
            <rFont val="Tahoma"/>
            <family val="0"/>
          </rPr>
          <t xml:space="preserve">
</t>
        </r>
      </text>
    </comment>
    <comment ref="C76" authorId="0">
      <text>
        <r>
          <rPr>
            <b/>
            <sz val="8"/>
            <color indexed="8"/>
            <rFont val="Tahoma"/>
            <family val="0"/>
          </rPr>
          <t xml:space="preserve">The ending cash and cash equivalents balance </t>
        </r>
      </text>
    </comment>
    <comment ref="C77" authorId="0">
      <text>
        <r>
          <rPr>
            <b/>
            <sz val="8"/>
            <color indexed="8"/>
            <rFont val="Tahoma"/>
            <family val="0"/>
          </rPr>
          <t>The balance in the LOC account as of December 31, as shown on Enclosure A.</t>
        </r>
      </text>
    </comment>
    <comment ref="C78"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79" authorId="0">
      <text>
        <r>
          <rPr>
            <b/>
            <sz val="8"/>
            <color indexed="8"/>
            <rFont val="Tahoma"/>
            <family val="0"/>
          </rPr>
          <t>The ending accrued semimonthly premiums and (LOC) account interest.</t>
        </r>
      </text>
    </comment>
    <comment ref="C81" authorId="0">
      <text>
        <r>
          <rPr>
            <b/>
            <sz val="8"/>
            <color indexed="8"/>
            <rFont val="Tahoma"/>
            <family val="0"/>
          </rPr>
          <t>Itemize Below</t>
        </r>
        <r>
          <rPr>
            <sz val="8"/>
            <color indexed="8"/>
            <rFont val="Tahoma"/>
            <family val="0"/>
          </rPr>
          <t xml:space="preserve">
</t>
        </r>
      </text>
    </comment>
    <comment ref="C96" authorId="0">
      <text>
        <r>
          <rPr>
            <b/>
            <sz val="8"/>
            <color indexed="8"/>
            <rFont val="Tahoma"/>
            <family val="0"/>
          </rPr>
          <t>The ending health benefits charges accrued but unpaid from line 2b(2) of the Summary Statement.</t>
        </r>
      </text>
    </comment>
    <comment ref="C97" authorId="0">
      <text>
        <r>
          <rPr>
            <b/>
            <sz val="8"/>
            <color indexed="8"/>
            <rFont val="Tahoma"/>
            <family val="0"/>
          </rPr>
          <t>The total accrued administrative expenses and retentions as of the end of the reporting period.</t>
        </r>
      </text>
    </comment>
    <comment ref="C98" authorId="0">
      <text>
        <r>
          <rPr>
            <b/>
            <sz val="8"/>
            <color indexed="8"/>
            <rFont val="Tahoma"/>
            <family val="0"/>
          </rPr>
          <t>The ending Special Reserve from the Summary Statement.</t>
        </r>
      </text>
    </comment>
    <comment ref="C99" authorId="0">
      <text>
        <r>
          <rPr>
            <b/>
            <sz val="8"/>
            <color indexed="8"/>
            <rFont val="Tahoma"/>
            <family val="0"/>
          </rPr>
          <t>Calculated Sum; 
Itemize Below</t>
        </r>
        <r>
          <rPr>
            <sz val="8"/>
            <color indexed="8"/>
            <rFont val="Tahoma"/>
            <family val="0"/>
          </rPr>
          <t xml:space="preserve">
</t>
        </r>
      </text>
    </comment>
    <comment ref="C118" authorId="0">
      <text>
        <r>
          <rPr>
            <b/>
            <sz val="8"/>
            <color indexed="8"/>
            <rFont val="Tahoma"/>
            <family val="0"/>
          </rPr>
          <t xml:space="preserve">The ending cash and cash equivalents balance </t>
        </r>
      </text>
    </comment>
    <comment ref="C119" authorId="0">
      <text>
        <r>
          <rPr>
            <b/>
            <sz val="8"/>
            <color indexed="8"/>
            <rFont val="Tahoma"/>
            <family val="0"/>
          </rPr>
          <t>The balance in the LOC account as of December 31, as shown on Enclosure A.</t>
        </r>
      </text>
    </comment>
    <comment ref="C120"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121" authorId="0">
      <text>
        <r>
          <rPr>
            <b/>
            <sz val="8"/>
            <color indexed="8"/>
            <rFont val="Tahoma"/>
            <family val="0"/>
          </rPr>
          <t>The ending accrued semimonthly premiums and (LOC) account interest.</t>
        </r>
      </text>
    </comment>
    <comment ref="C123" authorId="0">
      <text>
        <r>
          <rPr>
            <b/>
            <sz val="8"/>
            <color indexed="8"/>
            <rFont val="Tahoma"/>
            <family val="0"/>
          </rPr>
          <t>Itemize Below</t>
        </r>
        <r>
          <rPr>
            <sz val="8"/>
            <color indexed="8"/>
            <rFont val="Tahoma"/>
            <family val="0"/>
          </rPr>
          <t xml:space="preserve">
</t>
        </r>
      </text>
    </comment>
    <comment ref="C138" authorId="0">
      <text>
        <r>
          <rPr>
            <b/>
            <sz val="8"/>
            <color indexed="8"/>
            <rFont val="Tahoma"/>
            <family val="0"/>
          </rPr>
          <t>The ending health benefits charges accrued but unpaid from line 2b(2) of the Summary Statement.</t>
        </r>
      </text>
    </comment>
    <comment ref="C139" authorId="0">
      <text>
        <r>
          <rPr>
            <b/>
            <sz val="8"/>
            <color indexed="8"/>
            <rFont val="Tahoma"/>
            <family val="0"/>
          </rPr>
          <t>The total accrued administrative expenses and retentions as of the end of the reporting period.</t>
        </r>
      </text>
    </comment>
    <comment ref="C140" authorId="0">
      <text>
        <r>
          <rPr>
            <b/>
            <sz val="8"/>
            <color indexed="8"/>
            <rFont val="Tahoma"/>
            <family val="0"/>
          </rPr>
          <t>The ending Special Reserve from the Summary Statement.</t>
        </r>
      </text>
    </comment>
    <comment ref="C141" authorId="0">
      <text>
        <r>
          <rPr>
            <b/>
            <sz val="8"/>
            <color indexed="8"/>
            <rFont val="Tahoma"/>
            <family val="0"/>
          </rPr>
          <t>Calculated Sum; 
Itemize Below</t>
        </r>
        <r>
          <rPr>
            <sz val="8"/>
            <color indexed="8"/>
            <rFont val="Tahoma"/>
            <family val="0"/>
          </rPr>
          <t xml:space="preserve">
</t>
        </r>
      </text>
    </comment>
    <comment ref="C160" authorId="0">
      <text>
        <r>
          <rPr>
            <b/>
            <sz val="8"/>
            <color indexed="8"/>
            <rFont val="Tahoma"/>
            <family val="0"/>
          </rPr>
          <t xml:space="preserve">The ending cash and cash equivalents balance </t>
        </r>
      </text>
    </comment>
    <comment ref="C161" authorId="0">
      <text>
        <r>
          <rPr>
            <b/>
            <sz val="8"/>
            <color indexed="8"/>
            <rFont val="Tahoma"/>
            <family val="0"/>
          </rPr>
          <t>The balance in the LOC account as of December 31, as shown on Enclosure A.</t>
        </r>
      </text>
    </comment>
    <comment ref="C162"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163" authorId="0">
      <text>
        <r>
          <rPr>
            <b/>
            <sz val="8"/>
            <color indexed="8"/>
            <rFont val="Tahoma"/>
            <family val="0"/>
          </rPr>
          <t>The ending accrued semimonthly premiums and (LOC) account interest.</t>
        </r>
      </text>
    </comment>
    <comment ref="C165" authorId="0">
      <text>
        <r>
          <rPr>
            <b/>
            <sz val="8"/>
            <color indexed="8"/>
            <rFont val="Tahoma"/>
            <family val="0"/>
          </rPr>
          <t>Itemize Below</t>
        </r>
        <r>
          <rPr>
            <sz val="8"/>
            <color indexed="8"/>
            <rFont val="Tahoma"/>
            <family val="0"/>
          </rPr>
          <t xml:space="preserve">
</t>
        </r>
      </text>
    </comment>
    <comment ref="C181" authorId="0">
      <text>
        <r>
          <rPr>
            <b/>
            <sz val="8"/>
            <color indexed="8"/>
            <rFont val="Tahoma"/>
            <family val="0"/>
          </rPr>
          <t>The ending health benefits charges accrued but unpaid from line 2b(2) of the Summary Statement.</t>
        </r>
      </text>
    </comment>
    <comment ref="C182" authorId="0">
      <text>
        <r>
          <rPr>
            <b/>
            <sz val="8"/>
            <color indexed="8"/>
            <rFont val="Tahoma"/>
            <family val="0"/>
          </rPr>
          <t>The total accrued administrative expenses and retentions as of the end of the reporting period.</t>
        </r>
      </text>
    </comment>
    <comment ref="C183" authorId="0">
      <text>
        <r>
          <rPr>
            <b/>
            <sz val="8"/>
            <color indexed="8"/>
            <rFont val="Tahoma"/>
            <family val="0"/>
          </rPr>
          <t>The ending Special Reserve from the Summary Statement.</t>
        </r>
      </text>
    </comment>
    <comment ref="C184" authorId="0">
      <text>
        <r>
          <rPr>
            <b/>
            <sz val="8"/>
            <color indexed="8"/>
            <rFont val="Tahoma"/>
            <family val="0"/>
          </rPr>
          <t>Calculated Sum; 
Itemize Below</t>
        </r>
        <r>
          <rPr>
            <sz val="8"/>
            <color indexed="8"/>
            <rFont val="Tahoma"/>
            <family val="0"/>
          </rPr>
          <t xml:space="preserve">
</t>
        </r>
      </text>
    </comment>
    <comment ref="C203" authorId="0">
      <text>
        <r>
          <rPr>
            <b/>
            <sz val="8"/>
            <color indexed="8"/>
            <rFont val="Tahoma"/>
            <family val="0"/>
          </rPr>
          <t xml:space="preserve">The ending cash and cash equivalents balance </t>
        </r>
      </text>
    </comment>
    <comment ref="C204" authorId="0">
      <text>
        <r>
          <rPr>
            <b/>
            <sz val="8"/>
            <color indexed="8"/>
            <rFont val="Tahoma"/>
            <family val="0"/>
          </rPr>
          <t>The balance in the LOC account as of December 31, as shown on Enclosure A.</t>
        </r>
      </text>
    </comment>
    <comment ref="C205"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206" authorId="0">
      <text>
        <r>
          <rPr>
            <b/>
            <sz val="8"/>
            <color indexed="8"/>
            <rFont val="Tahoma"/>
            <family val="0"/>
          </rPr>
          <t>The ending accrued semimonthly premiums and (LOC) account interest.</t>
        </r>
      </text>
    </comment>
    <comment ref="C208" authorId="0">
      <text>
        <r>
          <rPr>
            <b/>
            <sz val="8"/>
            <color indexed="8"/>
            <rFont val="Tahoma"/>
            <family val="0"/>
          </rPr>
          <t>Itemize Below</t>
        </r>
        <r>
          <rPr>
            <sz val="8"/>
            <color indexed="8"/>
            <rFont val="Tahoma"/>
            <family val="0"/>
          </rPr>
          <t xml:space="preserve">
</t>
        </r>
      </text>
    </comment>
    <comment ref="C223" authorId="0">
      <text>
        <r>
          <rPr>
            <b/>
            <sz val="8"/>
            <color indexed="8"/>
            <rFont val="Tahoma"/>
            <family val="0"/>
          </rPr>
          <t>The ending health benefits charges accrued but unpaid from line 2b(2) of the Summary Statement.</t>
        </r>
      </text>
    </comment>
    <comment ref="C224" authorId="0">
      <text>
        <r>
          <rPr>
            <b/>
            <sz val="8"/>
            <color indexed="8"/>
            <rFont val="Tahoma"/>
            <family val="0"/>
          </rPr>
          <t>The total accrued administrative expenses and retentions as of the end of the reporting period.</t>
        </r>
      </text>
    </comment>
    <comment ref="C225" authorId="0">
      <text>
        <r>
          <rPr>
            <b/>
            <sz val="8"/>
            <color indexed="8"/>
            <rFont val="Tahoma"/>
            <family val="0"/>
          </rPr>
          <t>The ending Special Reserve from the Summary Statement.</t>
        </r>
      </text>
    </comment>
    <comment ref="C226" authorId="0">
      <text>
        <r>
          <rPr>
            <b/>
            <sz val="8"/>
            <color indexed="8"/>
            <rFont val="Tahoma"/>
            <family val="0"/>
          </rPr>
          <t>Calculated Sum; 
Itemize Below</t>
        </r>
        <r>
          <rPr>
            <sz val="8"/>
            <color indexed="8"/>
            <rFont val="Tahoma"/>
            <family val="0"/>
          </rPr>
          <t xml:space="preserve">
</t>
        </r>
      </text>
    </comment>
    <comment ref="C245" authorId="0">
      <text>
        <r>
          <rPr>
            <b/>
            <sz val="8"/>
            <color indexed="8"/>
            <rFont val="Tahoma"/>
            <family val="0"/>
          </rPr>
          <t xml:space="preserve">The ending cash and cash equivalents balance </t>
        </r>
      </text>
    </comment>
    <comment ref="C246" authorId="0">
      <text>
        <r>
          <rPr>
            <b/>
            <sz val="8"/>
            <color indexed="8"/>
            <rFont val="Tahoma"/>
            <family val="0"/>
          </rPr>
          <t>The balance in the LOC account as of December 31, as shown on Enclosure A.</t>
        </r>
      </text>
    </comment>
    <comment ref="C247"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248" authorId="0">
      <text>
        <r>
          <rPr>
            <b/>
            <sz val="8"/>
            <color indexed="8"/>
            <rFont val="Tahoma"/>
            <family val="0"/>
          </rPr>
          <t>The ending accrued semimonthly premiums and (LOC) account interest.</t>
        </r>
      </text>
    </comment>
    <comment ref="C250" authorId="0">
      <text>
        <r>
          <rPr>
            <b/>
            <sz val="8"/>
            <color indexed="8"/>
            <rFont val="Tahoma"/>
            <family val="0"/>
          </rPr>
          <t>Itemize Below</t>
        </r>
        <r>
          <rPr>
            <sz val="8"/>
            <color indexed="8"/>
            <rFont val="Tahoma"/>
            <family val="0"/>
          </rPr>
          <t xml:space="preserve">
</t>
        </r>
      </text>
    </comment>
    <comment ref="C263" authorId="0">
      <text>
        <r>
          <rPr>
            <b/>
            <sz val="8"/>
            <color indexed="8"/>
            <rFont val="Tahoma"/>
            <family val="0"/>
          </rPr>
          <t>The ending health benefits charges accrued but unpaid from line 2b(2) of the Summary Statement.</t>
        </r>
      </text>
    </comment>
    <comment ref="C264" authorId="0">
      <text>
        <r>
          <rPr>
            <b/>
            <sz val="8"/>
            <color indexed="8"/>
            <rFont val="Tahoma"/>
            <family val="0"/>
          </rPr>
          <t>The total accrued administrative expenses and retentions as of the end of the reporting period.</t>
        </r>
      </text>
    </comment>
    <comment ref="C265" authorId="0">
      <text>
        <r>
          <rPr>
            <b/>
            <sz val="8"/>
            <color indexed="8"/>
            <rFont val="Tahoma"/>
            <family val="0"/>
          </rPr>
          <t>The ending Special Reserve from the Summary Statement.</t>
        </r>
      </text>
    </comment>
    <comment ref="C266" authorId="0">
      <text>
        <r>
          <rPr>
            <b/>
            <sz val="8"/>
            <color indexed="8"/>
            <rFont val="Tahoma"/>
            <family val="0"/>
          </rPr>
          <t>Calculated Sum; 
Itemize Below</t>
        </r>
        <r>
          <rPr>
            <sz val="8"/>
            <color indexed="8"/>
            <rFont val="Tahoma"/>
            <family val="0"/>
          </rPr>
          <t xml:space="preserve">
</t>
        </r>
      </text>
    </comment>
    <comment ref="C283" authorId="0">
      <text>
        <r>
          <rPr>
            <b/>
            <sz val="8"/>
            <color indexed="8"/>
            <rFont val="Tahoma"/>
            <family val="0"/>
          </rPr>
          <t xml:space="preserve">The ending cash and cash equivalents balance </t>
        </r>
      </text>
    </comment>
    <comment ref="C284" authorId="0">
      <text>
        <r>
          <rPr>
            <b/>
            <sz val="8"/>
            <color indexed="8"/>
            <rFont val="Tahoma"/>
            <family val="0"/>
          </rPr>
          <t>The balance in the LOC account as of December 31, as shown on Enclosure A.</t>
        </r>
      </text>
    </comment>
    <comment ref="C285"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286" authorId="0">
      <text>
        <r>
          <rPr>
            <b/>
            <sz val="8"/>
            <color indexed="8"/>
            <rFont val="Tahoma"/>
            <family val="0"/>
          </rPr>
          <t>The ending accrued semimonthly premiums and (LOC) account interest.</t>
        </r>
      </text>
    </comment>
    <comment ref="C288" authorId="0">
      <text>
        <r>
          <rPr>
            <b/>
            <sz val="8"/>
            <color indexed="8"/>
            <rFont val="Tahoma"/>
            <family val="0"/>
          </rPr>
          <t>Itemize Below</t>
        </r>
        <r>
          <rPr>
            <sz val="8"/>
            <color indexed="8"/>
            <rFont val="Tahoma"/>
            <family val="0"/>
          </rPr>
          <t xml:space="preserve">
</t>
        </r>
      </text>
    </comment>
    <comment ref="C301" authorId="0">
      <text>
        <r>
          <rPr>
            <b/>
            <sz val="8"/>
            <color indexed="8"/>
            <rFont val="Tahoma"/>
            <family val="0"/>
          </rPr>
          <t>The ending health benefits charges accrued but unpaid from line 2b(2) of the Summary Statement.</t>
        </r>
      </text>
    </comment>
    <comment ref="C302" authorId="0">
      <text>
        <r>
          <rPr>
            <b/>
            <sz val="8"/>
            <color indexed="8"/>
            <rFont val="Tahoma"/>
            <family val="0"/>
          </rPr>
          <t>The total accrued service charges as of the end of the reporting period.</t>
        </r>
      </text>
    </comment>
    <comment ref="C303" authorId="0">
      <text>
        <r>
          <rPr>
            <b/>
            <sz val="8"/>
            <color indexed="8"/>
            <rFont val="Tahoma"/>
            <family val="0"/>
          </rPr>
          <t>The total accrued administrative expenses and retentions as of the end of the reporting period.</t>
        </r>
      </text>
    </comment>
    <comment ref="C304" authorId="0">
      <text>
        <r>
          <rPr>
            <b/>
            <sz val="8"/>
            <color indexed="8"/>
            <rFont val="Tahoma"/>
            <family val="0"/>
          </rPr>
          <t>The ending Special Reserve from the Summary Statement.</t>
        </r>
      </text>
    </comment>
    <comment ref="C305" authorId="0">
      <text>
        <r>
          <rPr>
            <b/>
            <sz val="8"/>
            <color indexed="8"/>
            <rFont val="Tahoma"/>
            <family val="0"/>
          </rPr>
          <t>Calculated Sum; 
Itemize Below</t>
        </r>
        <r>
          <rPr>
            <sz val="8"/>
            <color indexed="8"/>
            <rFont val="Tahoma"/>
            <family val="0"/>
          </rPr>
          <t xml:space="preserve">
</t>
        </r>
      </text>
    </comment>
  </commentList>
</comments>
</file>

<file path=xl/comments12.xml><?xml version="1.0" encoding="utf-8"?>
<comments xmlns="http://schemas.openxmlformats.org/spreadsheetml/2006/main">
  <authors>
    <author>CTCRDKW1</author>
  </authors>
  <commentList>
    <comment ref="C11" authorId="0">
      <text>
        <r>
          <rPr>
            <b/>
            <sz val="8"/>
            <color indexed="8"/>
            <rFont val="Tahoma"/>
            <family val="0"/>
          </rPr>
          <t xml:space="preserve">The net gain or (loss) from the Statement of Operations. 
</t>
        </r>
        <r>
          <rPr>
            <sz val="8"/>
            <color indexed="8"/>
            <rFont val="Tahoma"/>
            <family val="0"/>
          </rPr>
          <t xml:space="preserve">
</t>
        </r>
      </text>
    </comment>
    <comment ref="C14" authorId="0">
      <text>
        <r>
          <rPr>
            <b/>
            <sz val="8"/>
            <color indexed="8"/>
            <rFont val="Tahoma"/>
            <family val="0"/>
          </rPr>
          <t xml:space="preserve">Prior Period adjustments and other adjustments as shown on the Statement of Operations
Contingency Reserve Payments
(Withdrawal of Excess Reserves)     
</t>
        </r>
        <r>
          <rPr>
            <sz val="8"/>
            <color indexed="8"/>
            <rFont val="Tahoma"/>
            <family val="0"/>
          </rPr>
          <t xml:space="preserve">
</t>
        </r>
      </text>
    </comment>
    <comment ref="C23" authorId="0">
      <text>
        <r>
          <rPr>
            <b/>
            <sz val="8"/>
            <color indexed="8"/>
            <rFont val="Tahoma"/>
            <family val="0"/>
          </rPr>
          <t>Calculated Total</t>
        </r>
      </text>
    </comment>
    <comment ref="C25" authorId="0">
      <text>
        <r>
          <rPr>
            <b/>
            <sz val="8"/>
            <color indexed="8"/>
            <rFont val="Tahoma"/>
            <family val="0"/>
          </rPr>
          <t>Calculated using the Balance Sheet and Prior Year Balance Sheet</t>
        </r>
      </text>
    </comment>
    <comment ref="C26" authorId="0">
      <text>
        <r>
          <rPr>
            <b/>
            <sz val="8"/>
            <color indexed="8"/>
            <rFont val="Tahoma"/>
            <family val="0"/>
          </rPr>
          <t>Calculated using the Balance Sheet and Prior Year Balance Sheet</t>
        </r>
      </text>
    </comment>
    <comment ref="C27" authorId="0">
      <text>
        <r>
          <rPr>
            <b/>
            <sz val="8"/>
            <color indexed="8"/>
            <rFont val="Tahoma"/>
            <family val="0"/>
          </rPr>
          <t>Calculated using the Balance Sheet and Prior Year Balance Sheet</t>
        </r>
      </text>
    </comment>
    <comment ref="C28" authorId="0">
      <text>
        <r>
          <rPr>
            <b/>
            <sz val="8"/>
            <color indexed="8"/>
            <rFont val="Tahoma"/>
            <family val="0"/>
          </rPr>
          <t>Calculated using the Balance Sheet and Prior Year Balance Sheet</t>
        </r>
      </text>
    </comment>
    <comment ref="C30" authorId="0">
      <text>
        <r>
          <rPr>
            <b/>
            <sz val="8"/>
            <color indexed="8"/>
            <rFont val="Tahoma"/>
            <family val="0"/>
          </rPr>
          <t>Calculated using the Balance Sheet and Prior Year Balance Sheet</t>
        </r>
      </text>
    </comment>
    <comment ref="C32" authorId="0">
      <text>
        <r>
          <rPr>
            <b/>
            <sz val="8"/>
            <color indexed="8"/>
            <rFont val="Tahoma"/>
            <family val="0"/>
          </rPr>
          <t>Calculated Total</t>
        </r>
      </text>
    </comment>
    <comment ref="C34" authorId="0">
      <text>
        <r>
          <rPr>
            <b/>
            <sz val="8"/>
            <color indexed="8"/>
            <rFont val="Tahoma"/>
            <family val="0"/>
          </rPr>
          <t>Calculated using the Balance Sheet and Prior Year Balance Sheet</t>
        </r>
      </text>
    </comment>
    <comment ref="C35" authorId="0">
      <text>
        <r>
          <rPr>
            <b/>
            <sz val="8"/>
            <color indexed="8"/>
            <rFont val="Tahoma"/>
            <family val="0"/>
          </rPr>
          <t>Calculated using the Balance Sheet and Prior Year Balance Sheet</t>
        </r>
      </text>
    </comment>
    <comment ref="C36" authorId="0">
      <text>
        <r>
          <rPr>
            <b/>
            <sz val="8"/>
            <color indexed="8"/>
            <rFont val="Tahoma"/>
            <family val="0"/>
          </rPr>
          <t>Calculated using the Balance Sheet and Prior Year Balance Sheet</t>
        </r>
      </text>
    </comment>
    <comment ref="C38" authorId="0">
      <text>
        <r>
          <rPr>
            <b/>
            <sz val="8"/>
            <color indexed="8"/>
            <rFont val="Tahoma"/>
            <family val="0"/>
          </rPr>
          <t xml:space="preserve">The sum of Adjustments, (Increase) Decrease in assets and Increase (Decrease) in Liabilities </t>
        </r>
        <r>
          <rPr>
            <sz val="8"/>
            <color indexed="8"/>
            <rFont val="Tahoma"/>
            <family val="0"/>
          </rPr>
          <t xml:space="preserve">
</t>
        </r>
      </text>
    </comment>
    <comment ref="C40" authorId="0">
      <text>
        <r>
          <rPr>
            <b/>
            <sz val="8"/>
            <color indexed="8"/>
            <rFont val="Tahoma"/>
            <family val="0"/>
          </rPr>
          <t>The total net gain or (loss) less(-) total adjustments</t>
        </r>
        <r>
          <rPr>
            <sz val="8"/>
            <color indexed="8"/>
            <rFont val="Tahoma"/>
            <family val="0"/>
          </rPr>
          <t xml:space="preserve">
</t>
        </r>
      </text>
    </comment>
    <comment ref="C43" authorId="0">
      <text>
        <r>
          <rPr>
            <b/>
            <sz val="8"/>
            <color indexed="8"/>
            <rFont val="Tahoma"/>
            <family val="0"/>
          </rPr>
          <t xml:space="preserve">Present the sum of proceeds received from the sale of FEHBP investments; this should be included in the Other column on the Monthly Cash Flows worksheet
</t>
        </r>
        <r>
          <rPr>
            <sz val="8"/>
            <color indexed="8"/>
            <rFont val="Tahoma"/>
            <family val="0"/>
          </rPr>
          <t xml:space="preserve">
</t>
        </r>
      </text>
    </comment>
    <comment ref="C44" authorId="0">
      <text>
        <r>
          <rPr>
            <b/>
            <sz val="8"/>
            <color indexed="8"/>
            <rFont val="Tahoma"/>
            <family val="0"/>
          </rPr>
          <t>Present the sum paid to acquire FEHBP investments; this should be included in the Other column on the Monthly Cash Flows worksheet</t>
        </r>
        <r>
          <rPr>
            <sz val="8"/>
            <color indexed="8"/>
            <rFont val="Tahoma"/>
            <family val="0"/>
          </rPr>
          <t xml:space="preserve">
</t>
        </r>
      </text>
    </comment>
    <comment ref="C46" authorId="0">
      <text>
        <r>
          <rPr>
            <b/>
            <sz val="8"/>
            <color indexed="8"/>
            <rFont val="Tahoma"/>
            <family val="0"/>
          </rPr>
          <t>The total net gain or (loss) less(-) total adjustments</t>
        </r>
        <r>
          <rPr>
            <sz val="8"/>
            <color indexed="8"/>
            <rFont val="Tahoma"/>
            <family val="0"/>
          </rPr>
          <t xml:space="preserve">
</t>
        </r>
      </text>
    </comment>
    <comment ref="C49" authorId="0">
      <text>
        <r>
          <rPr>
            <b/>
            <sz val="8"/>
            <color indexed="8"/>
            <rFont val="Tahoma"/>
            <family val="0"/>
          </rPr>
          <t>From the Monthly Cash Flows Worksheet</t>
        </r>
      </text>
    </comment>
    <comment ref="C52" authorId="0">
      <text>
        <r>
          <rPr>
            <b/>
            <sz val="8"/>
            <color indexed="8"/>
            <rFont val="Tahoma"/>
            <family val="0"/>
          </rPr>
          <t>From the Monthly Cash Flows Worksheet</t>
        </r>
        <r>
          <rPr>
            <sz val="8"/>
            <color indexed="8"/>
            <rFont val="Tahoma"/>
            <family val="0"/>
          </rPr>
          <t xml:space="preserve">
</t>
        </r>
      </text>
    </comment>
    <comment ref="C51" authorId="0">
      <text>
        <r>
          <rPr>
            <b/>
            <sz val="8"/>
            <color indexed="8"/>
            <rFont val="Tahoma"/>
            <family val="0"/>
          </rPr>
          <t>From the Monthly Cash Flows Worksheet</t>
        </r>
      </text>
    </comment>
  </commentList>
</comments>
</file>

<file path=xl/comments2.xml><?xml version="1.0" encoding="utf-8"?>
<comments xmlns="http://schemas.openxmlformats.org/spreadsheetml/2006/main">
  <authors>
    <author>CTCRDKW1</author>
  </authors>
  <commentList>
    <comment ref="E2" authorId="0">
      <text>
        <r>
          <rPr>
            <b/>
            <sz val="8"/>
            <color indexed="8"/>
            <rFont val="Tahoma"/>
            <family val="0"/>
          </rPr>
          <t>This schedule must be prepared on a monthly basis for the period January 1 through December 31.</t>
        </r>
      </text>
    </comment>
    <comment ref="C9" authorId="0">
      <text>
        <r>
          <rPr>
            <b/>
            <sz val="8"/>
            <color indexed="8"/>
            <rFont val="Tahoma"/>
            <family val="0"/>
          </rPr>
          <t>The total of ending cash balance and total value of investments held by carrier as shown on your prior year annual accounting statement.  The end-of-month balances are derived from the sources and uses detail below.</t>
        </r>
      </text>
    </comment>
    <comment ref="D25" authorId="0">
      <text>
        <r>
          <rPr>
            <b/>
            <sz val="8"/>
            <color indexed="8"/>
            <rFont val="Tahoma"/>
            <family val="0"/>
          </rPr>
          <t>Withdrawals made from your Letter of Credit (LOC) account as shown on line 4b. of Enclosure A.</t>
        </r>
      </text>
    </comment>
    <comment ref="E25" authorId="0">
      <text>
        <r>
          <rPr>
            <b/>
            <sz val="8"/>
            <color indexed="8"/>
            <rFont val="Tahoma"/>
            <family val="0"/>
          </rPr>
          <t>Interest earned on funds held during the contract year, other than the LOC account.</t>
        </r>
      </text>
    </comment>
    <comment ref="G25" authorId="0">
      <text>
        <r>
          <rPr>
            <b/>
            <sz val="8"/>
            <color indexed="8"/>
            <rFont val="Tahoma"/>
            <family val="0"/>
          </rPr>
          <t>Explain all entries shown in this category.  Include any purchase and/or sale of investments made with funds outside of LOC Accounts.</t>
        </r>
      </text>
    </comment>
    <comment ref="D43" authorId="0">
      <text>
        <r>
          <rPr>
            <b/>
            <sz val="8"/>
            <color indexed="8"/>
            <rFont val="Tahoma"/>
            <family val="0"/>
          </rPr>
          <t xml:space="preserve">The total health benefits charges paid during the period January 1 through December 31.
</t>
        </r>
      </text>
    </comment>
    <comment ref="E43" authorId="0">
      <text>
        <r>
          <rPr>
            <b/>
            <sz val="8"/>
            <color indexed="8"/>
            <rFont val="Tahoma"/>
            <family val="0"/>
          </rPr>
          <t>The amount of cash paid for allowable administrative expenses.</t>
        </r>
      </text>
    </comment>
    <comment ref="G43" authorId="0">
      <text>
        <r>
          <rPr>
            <b/>
            <sz val="8"/>
            <color indexed="8"/>
            <rFont val="Tahoma"/>
            <family val="0"/>
          </rPr>
          <t>Explain all entries shown in this category</t>
        </r>
      </text>
    </comment>
  </commentList>
</comments>
</file>

<file path=xl/comments3.xml><?xml version="1.0" encoding="utf-8"?>
<comments xmlns="http://schemas.openxmlformats.org/spreadsheetml/2006/main">
  <authors>
    <author>CTCRDKW1</author>
    <author>Doug Ward</author>
  </authors>
  <commentList>
    <comment ref="C10" authorId="0">
      <text>
        <r>
          <rPr>
            <b/>
            <sz val="8"/>
            <color indexed="8"/>
            <rFont val="Tahoma"/>
            <family val="0"/>
          </rPr>
          <t xml:space="preserve">If your plan has high and standard options, show the basis and amounts used for prorating administrative expenses between the two options.  Note that development costs of the Clearinghouse project, as reported on Enclosure A, are to be included in your administrative expenses. In addition, Carriers can choose to treat the cost of internally developed software in accordance with the AICPA Statement of Position (SOP) 98-1, which requires that the cost be capitalized and amortized over the useful life of the software.  If a carrier chooses, instead, to expense the cost of internally developed software, the amount expensed must be reported as a separate line item on the Other Administrative Expenses worksheet below. </t>
        </r>
      </text>
    </comment>
    <comment ref="C31" authorId="0">
      <text>
        <r>
          <rPr>
            <b/>
            <sz val="8"/>
            <color indexed="8"/>
            <rFont val="Tahoma"/>
            <family val="0"/>
          </rPr>
          <t>use worksheets below for options details</t>
        </r>
        <r>
          <rPr>
            <sz val="8"/>
            <color indexed="8"/>
            <rFont val="Tahoma"/>
            <family val="0"/>
          </rPr>
          <t xml:space="preserve">
</t>
        </r>
      </text>
    </comment>
    <comment ref="C43" authorId="0">
      <text>
        <r>
          <rPr>
            <b/>
            <sz val="8"/>
            <color indexed="8"/>
            <rFont val="Tahoma"/>
            <family val="0"/>
          </rPr>
          <t>Calculation accounts for unusual expenses shown below that are not subject to contract ceiling</t>
        </r>
        <r>
          <rPr>
            <sz val="8"/>
            <color indexed="8"/>
            <rFont val="Tahoma"/>
            <family val="0"/>
          </rPr>
          <t xml:space="preserve">
</t>
        </r>
      </text>
    </comment>
    <comment ref="F52" authorId="1">
      <text>
        <r>
          <rPr>
            <b/>
            <sz val="8"/>
            <color indexed="8"/>
            <rFont val="Tahoma"/>
            <family val="0"/>
          </rPr>
          <t>Enter either TRUE, which means expense should be added to Contract Limitation row above, or FALSE</t>
        </r>
      </text>
    </comment>
    <comment ref="F73" authorId="1">
      <text>
        <r>
          <rPr>
            <b/>
            <sz val="8"/>
            <color indexed="8"/>
            <rFont val="Tahoma"/>
            <family val="0"/>
          </rPr>
          <t>Enter either TRUE, which means expense should be added to Contract Limitation row above, or FALSE</t>
        </r>
      </text>
    </comment>
    <comment ref="F93" authorId="1">
      <text>
        <r>
          <rPr>
            <b/>
            <sz val="8"/>
            <color indexed="8"/>
            <rFont val="Tahoma"/>
            <family val="0"/>
          </rPr>
          <t>Enter either TRUE, which means expense should be added to Contract Limitation row above, or FALSE</t>
        </r>
      </text>
    </comment>
    <comment ref="F113" authorId="1">
      <text>
        <r>
          <rPr>
            <b/>
            <sz val="8"/>
            <color indexed="8"/>
            <rFont val="Tahoma"/>
            <family val="0"/>
          </rPr>
          <t>Enter either TRUE, which means expense should be added to Contract Limitation row above, or FALSE</t>
        </r>
      </text>
    </comment>
  </commentList>
</comments>
</file>

<file path=xl/comments7.xml><?xml version="1.0" encoding="utf-8"?>
<comments xmlns="http://schemas.openxmlformats.org/spreadsheetml/2006/main">
  <authors>
    <author>CTCRDKW1</author>
  </authors>
  <commentList>
    <comment ref="C12" authorId="0">
      <text>
        <r>
          <rPr>
            <b/>
            <sz val="8"/>
            <color indexed="8"/>
            <rFont val="Tahoma"/>
            <family val="0"/>
          </rPr>
          <t>Show the total semi-monthly premium uthorizations to your LOC account as stated on Enclosure A.</t>
        </r>
      </text>
    </comment>
    <comment ref="C13" authorId="0">
      <text>
        <r>
          <rPr>
            <b/>
            <sz val="8"/>
            <color indexed="8"/>
            <rFont val="Tahoma"/>
            <family val="0"/>
          </rPr>
          <t>Show the interest credited to your LOC account as stated on Enclosure A.</t>
        </r>
        <r>
          <rPr>
            <sz val="8"/>
            <color indexed="8"/>
            <rFont val="Tahoma"/>
            <family val="0"/>
          </rPr>
          <t xml:space="preserve">
</t>
        </r>
      </text>
    </comment>
    <comment ref="C16" authorId="0">
      <text>
        <r>
          <rPr>
            <b/>
            <sz val="8"/>
            <color indexed="8"/>
            <rFont val="Tahoma"/>
            <family val="0"/>
          </rPr>
          <t>Show the accrued premium income as of December 31 of the prior year 
as stated on Enclosure A</t>
        </r>
      </text>
    </comment>
    <comment ref="C17" authorId="0">
      <text>
        <r>
          <rPr>
            <b/>
            <sz val="8"/>
            <color indexed="8"/>
            <rFont val="Tahoma"/>
            <family val="0"/>
          </rPr>
          <t>Show the accrued interest on your LOC Account as of December 31 of the prior year 
as stated on Enclosure A</t>
        </r>
      </text>
    </comment>
    <comment ref="C20" authorId="0">
      <text>
        <r>
          <rPr>
            <b/>
            <sz val="8"/>
            <color indexed="8"/>
            <rFont val="Tahoma"/>
            <family val="0"/>
          </rPr>
          <t xml:space="preserve">Show the accrued premium income as of December 31 of the current year as shown on Enclosure A
</t>
        </r>
        <r>
          <rPr>
            <sz val="8"/>
            <color indexed="8"/>
            <rFont val="Tahoma"/>
            <family val="0"/>
          </rPr>
          <t xml:space="preserve">
</t>
        </r>
      </text>
    </comment>
    <comment ref="C21" authorId="0">
      <text>
        <r>
          <rPr>
            <b/>
            <sz val="8"/>
            <color indexed="8"/>
            <rFont val="Tahoma"/>
            <family val="0"/>
          </rPr>
          <t>Show the accrued interest on your LOC account as of December 31 of the current year as shown on Enclosure A</t>
        </r>
      </text>
    </comment>
    <comment ref="C23" authorId="0">
      <text>
        <r>
          <rPr>
            <b/>
            <sz val="8"/>
            <color indexed="8"/>
            <rFont val="Tahoma"/>
            <family val="0"/>
          </rPr>
          <t>Line 1a + Line 1c - Line 1b</t>
        </r>
      </text>
    </comment>
    <comment ref="C24" authorId="0">
      <text>
        <r>
          <rPr>
            <b/>
            <sz val="8"/>
            <color indexed="8"/>
            <rFont val="Tahoma"/>
            <family val="0"/>
          </rPr>
          <t xml:space="preserve">Your contract states that all funds in excess of those needed to properly discharge the obligations of the contract should be invested.  Report on line 1e the amount of interest earned with FEHBP funds held other than in the LOC account during 2001.  Attach a detailed schedule showing the development of interest earned on funds held by the Plan and/or Underwriter.  </t>
        </r>
      </text>
    </comment>
    <comment ref="C25" authorId="0">
      <text>
        <r>
          <rPr>
            <b/>
            <sz val="8"/>
            <color indexed="8"/>
            <rFont val="Tahoma"/>
            <family val="0"/>
          </rPr>
          <t>Line 1d plus line 1e.</t>
        </r>
      </text>
    </comment>
    <comment ref="C28" authorId="0">
      <text>
        <r>
          <rPr>
            <b/>
            <sz val="8"/>
            <color indexed="8"/>
            <rFont val="Tahoma"/>
            <family val="0"/>
          </rPr>
          <t>This amount is taken from the "TOTAL" in Part D of the "Supplemental Schedule of Health Benefits Charges Paid".</t>
        </r>
      </text>
    </comment>
    <comment ref="C30" authorId="0">
      <text>
        <r>
          <rPr>
            <b/>
            <sz val="8"/>
            <color indexed="8"/>
            <rFont val="Tahoma"/>
            <family val="0"/>
          </rPr>
          <t xml:space="preserve">Enclosure A shows the ending health benefits accrual reported on your prior year annual accounting statement. This figure is to be used on Line 2b(1) of this year's SUMMARY STATEMENT.  This value is copied from the Health Benefits Charges Worksheet, Part A (for all of the applicable options).
</t>
        </r>
      </text>
    </comment>
    <comment ref="C31" authorId="0">
      <text>
        <r>
          <rPr>
            <b/>
            <sz val="8"/>
            <color indexed="8"/>
            <rFont val="Tahoma"/>
            <family val="0"/>
          </rPr>
          <t>This is calculated from the Health Benefit Charges Paid worksheet, Parts A and E, for the applicable options.</t>
        </r>
      </text>
    </comment>
    <comment ref="C32" authorId="0">
      <text>
        <r>
          <rPr>
            <b/>
            <sz val="8"/>
            <color indexed="8"/>
            <rFont val="Tahoma"/>
            <family val="0"/>
          </rPr>
          <t>Line 2a minus line 2b(1) plus line 2b(2).</t>
        </r>
      </text>
    </comment>
    <comment ref="C36" authorId="0">
      <text>
        <r>
          <rPr>
            <b/>
            <sz val="8"/>
            <color indexed="8"/>
            <rFont val="Tahoma"/>
            <family val="0"/>
          </rPr>
          <t>This amount is taken from the "TOTAL" in Part D of the "Supplemental Schedule of Health Benefits Charges Paid".</t>
        </r>
      </text>
    </comment>
    <comment ref="C38" authorId="0">
      <text>
        <r>
          <rPr>
            <b/>
            <sz val="8"/>
            <color indexed="8"/>
            <rFont val="Tahoma"/>
            <family val="0"/>
          </rPr>
          <t>Show on Line 3b(1) the amount of the accrued administrative expenses as shown on your prior year's annual accounting statement.</t>
        </r>
      </text>
    </comment>
    <comment ref="C39" authorId="0">
      <text>
        <r>
          <rPr>
            <b/>
            <sz val="8"/>
            <color indexed="8"/>
            <rFont val="Tahoma"/>
            <family val="0"/>
          </rPr>
          <t xml:space="preserve">Show on line 3b(2) the amount of accrued administrative expenses as of December 31.
</t>
        </r>
      </text>
    </comment>
    <comment ref="C40" authorId="0">
      <text>
        <r>
          <rPr>
            <b/>
            <sz val="8"/>
            <color indexed="8"/>
            <rFont val="Tahoma"/>
            <family val="0"/>
          </rPr>
          <t>Line 3a minus line 3b(1) plus line 3b(2).  This should agree with the total amount shown on the Supplemental Schedule of Administrative Expenses.</t>
        </r>
      </text>
    </comment>
    <comment ref="C43" authorId="0">
      <text>
        <r>
          <rPr>
            <b/>
            <sz val="8"/>
            <color indexed="8"/>
            <rFont val="Tahoma"/>
            <family val="0"/>
          </rPr>
          <t xml:space="preserve">Report the amount necessary to satisfy state requirements for mandatory statutory reserves if your contract provides for such a charge. If there is no requirement, enter zero.  Use the notes section below  to present a supporting schedule showing in detail the calculation of the required reserve amount and citation to specific state statutes. </t>
        </r>
      </text>
    </comment>
    <comment ref="C44" authorId="0">
      <text>
        <r>
          <rPr>
            <b/>
            <sz val="8"/>
            <color indexed="8"/>
            <rFont val="Tahoma"/>
            <family val="0"/>
          </rPr>
          <t>Report the amount of reinsurance expenses (if applicable) incurred in the contract year.  Use the notes section below  to provide a supporting schedule showing the development of your reinsurance expenses and the basis for this charge.</t>
        </r>
      </text>
    </comment>
    <comment ref="C45" authorId="0">
      <text>
        <r>
          <rPr>
            <b/>
            <sz val="8"/>
            <color indexed="8"/>
            <rFont val="Tahoma"/>
            <family val="0"/>
          </rPr>
          <t>Report the amount of service charge allowed under the provisions of your contract.</t>
        </r>
      </text>
    </comment>
    <comment ref="C50" authorId="0">
      <text>
        <r>
          <rPr>
            <b/>
            <sz val="8"/>
            <color indexed="8"/>
            <rFont val="Tahoma"/>
            <family val="0"/>
          </rPr>
          <t>The amount of the prior year accounting statement ending Special Reserve balance. This must also be in agreement with the amount reported on your Enclosure A.</t>
        </r>
      </text>
    </comment>
    <comment ref="C51" authorId="0">
      <text>
        <r>
          <rPr>
            <b/>
            <sz val="8"/>
            <color indexed="8"/>
            <rFont val="Tahoma"/>
            <family val="0"/>
          </rPr>
          <t xml:space="preserve">This is calculated as follows: Total Carrier Income (line 1f), less Health Benefits Charges (line 2c), less Administrative Expenses (line 3c), less Other Expenses and Retentions (line 4e), less Total Service Charges (line 5c).
</t>
        </r>
      </text>
    </comment>
    <comment ref="C52" authorId="0">
      <text>
        <r>
          <rPr>
            <b/>
            <sz val="8"/>
            <color indexed="8"/>
            <rFont val="Tahoma"/>
            <family val="0"/>
          </rPr>
          <t>This is taken from the Prior Period Adjustments Worksheet for the applicable options.</t>
        </r>
        <r>
          <rPr>
            <sz val="8"/>
            <color indexed="8"/>
            <rFont val="Tahoma"/>
            <family val="0"/>
          </rPr>
          <t xml:space="preserve">
</t>
        </r>
      </text>
    </comment>
    <comment ref="C53" authorId="0">
      <text>
        <r>
          <rPr>
            <b/>
            <sz val="8"/>
            <color indexed="8"/>
            <rFont val="Tahoma"/>
            <family val="0"/>
          </rPr>
          <t>Show the amount transferred from the contingency reserve to your LOC account as shown on Enclosure A.</t>
        </r>
      </text>
    </comment>
    <comment ref="C54" authorId="0">
      <text>
        <r>
          <rPr>
            <b/>
            <sz val="8"/>
            <color indexed="8"/>
            <rFont val="Tahoma"/>
            <family val="0"/>
          </rPr>
          <t>Show the amount of excess reserves withdrawn from your LOC account and transferred to the contingency reserve as shown on Enclosure A.</t>
        </r>
      </text>
    </comment>
    <comment ref="C55" authorId="0">
      <text>
        <r>
          <rPr>
            <b/>
            <sz val="8"/>
            <color indexed="8"/>
            <rFont val="Tahoma"/>
            <family val="0"/>
          </rPr>
          <t xml:space="preserve">Use the worksheet below to show any transfers or other additions or subtractions to the special reserve </t>
        </r>
      </text>
    </comment>
    <comment ref="C56" authorId="0">
      <text>
        <r>
          <rPr>
            <b/>
            <sz val="8"/>
            <color indexed="8"/>
            <rFont val="Tahoma"/>
            <family val="0"/>
          </rPr>
          <t>The total of lines a, b, c, d, e, and f.</t>
        </r>
      </text>
    </comment>
  </commentList>
</comments>
</file>

<file path=xl/comments9.xml><?xml version="1.0" encoding="utf-8"?>
<comments xmlns="http://schemas.openxmlformats.org/spreadsheetml/2006/main">
  <authors>
    <author>CTCRDKW1</author>
  </authors>
  <commentList>
    <comment ref="C16" authorId="0">
      <text>
        <r>
          <rPr>
            <b/>
            <sz val="8"/>
            <color indexed="8"/>
            <rFont val="Tahoma"/>
            <family val="0"/>
          </rPr>
          <t>Please describe in the Notes section below and reference the OPM authorizer</t>
        </r>
        <r>
          <rPr>
            <sz val="8"/>
            <color indexed="8"/>
            <rFont val="Tahoma"/>
            <family val="0"/>
          </rPr>
          <t xml:space="preserve">
</t>
        </r>
      </text>
    </comment>
  </commentList>
</comments>
</file>

<file path=xl/sharedStrings.xml><?xml version="1.0" encoding="utf-8"?>
<sst xmlns="http://schemas.openxmlformats.org/spreadsheetml/2006/main" count="1360" uniqueCount="332">
  <si>
    <t>User Data</t>
  </si>
  <si>
    <t>Carrier Name</t>
  </si>
  <si>
    <t>Code (2 Digit)</t>
  </si>
  <si>
    <t>Code (10 Digit)</t>
  </si>
  <si>
    <t>Street Address 1</t>
  </si>
  <si>
    <t>Street Address 2</t>
  </si>
  <si>
    <t>City</t>
  </si>
  <si>
    <t>State</t>
  </si>
  <si>
    <t>Phone</t>
  </si>
  <si>
    <t>Contact</t>
  </si>
  <si>
    <t>Contact e-mail</t>
  </si>
  <si>
    <t>Constants</t>
  </si>
  <si>
    <t>Year</t>
  </si>
  <si>
    <t>YearType</t>
  </si>
  <si>
    <t>CALENDAR</t>
  </si>
  <si>
    <t>MonthEndNumber</t>
  </si>
  <si>
    <t>YearStart</t>
  </si>
  <si>
    <t>YearEnd</t>
  </si>
  <si>
    <t>Underwriter(Y/N)</t>
  </si>
  <si>
    <t>Column1 Name</t>
  </si>
  <si>
    <t xml:space="preserve">N </t>
  </si>
  <si>
    <t>Column2 Name</t>
  </si>
  <si>
    <t>N</t>
  </si>
  <si>
    <t>Column3 Name</t>
  </si>
  <si>
    <t>Column4 Name</t>
  </si>
  <si>
    <t>Legend</t>
  </si>
  <si>
    <t>User Numeric Entry</t>
  </si>
  <si>
    <t>User Currency Entry</t>
  </si>
  <si>
    <t>User Text Entry</t>
  </si>
  <si>
    <t>Calculated Field (non-editable)</t>
  </si>
  <si>
    <t>Worksheet boundary</t>
  </si>
  <si>
    <t>December</t>
  </si>
  <si>
    <t>January</t>
  </si>
  <si>
    <t>February</t>
  </si>
  <si>
    <t>March</t>
  </si>
  <si>
    <t>April</t>
  </si>
  <si>
    <t>May</t>
  </si>
  <si>
    <t>June</t>
  </si>
  <si>
    <t>July</t>
  </si>
  <si>
    <t>August</t>
  </si>
  <si>
    <t>September</t>
  </si>
  <si>
    <t>October</t>
  </si>
  <si>
    <t>November</t>
  </si>
  <si>
    <t>MONTHLY CASH FLOWS</t>
  </si>
  <si>
    <t>Consolidated</t>
  </si>
  <si>
    <t>Code</t>
  </si>
  <si>
    <t>Net Inflow Outflow</t>
  </si>
  <si>
    <t>Cash and Cash Equivalents</t>
  </si>
  <si>
    <t>BOY Balance</t>
  </si>
  <si>
    <t>EOY Balance</t>
  </si>
  <si>
    <t>SOURCES OF CASH</t>
  </si>
  <si>
    <t>LOC Drawdowns</t>
  </si>
  <si>
    <t>Non-LOC Investment Income</t>
  </si>
  <si>
    <t>Non-LOC Investment Sales</t>
  </si>
  <si>
    <t>Other Sources</t>
  </si>
  <si>
    <t>Explain Sources</t>
  </si>
  <si>
    <t>TOTAL</t>
  </si>
  <si>
    <t>USES OF CASH</t>
  </si>
  <si>
    <t>Claims Paid</t>
  </si>
  <si>
    <t>Admin Expense</t>
  </si>
  <si>
    <t>Non-LOC Investment Purchases</t>
  </si>
  <si>
    <t>Other Uses</t>
  </si>
  <si>
    <t>Explain Uses</t>
  </si>
  <si>
    <t>Notes</t>
  </si>
  <si>
    <t>Note 1</t>
  </si>
  <si>
    <t>Note 2</t>
  </si>
  <si>
    <t>Note 3</t>
  </si>
  <si>
    <t>Note 4</t>
  </si>
  <si>
    <t>Note 5</t>
  </si>
  <si>
    <t>Note 6</t>
  </si>
  <si>
    <t>Note 7</t>
  </si>
  <si>
    <t>Note 8</t>
  </si>
  <si>
    <t>Note 9</t>
  </si>
  <si>
    <t>Note 10</t>
  </si>
  <si>
    <t>ADMINISTRATIVE EXPENSES</t>
  </si>
  <si>
    <t>High Option</t>
  </si>
  <si>
    <t>Standard Option</t>
  </si>
  <si>
    <t>Basis for Allocation</t>
  </si>
  <si>
    <t>Rent</t>
  </si>
  <si>
    <t>Salaries</t>
  </si>
  <si>
    <t>Employee Benefits</t>
  </si>
  <si>
    <t>Furniture and Equipment</t>
  </si>
  <si>
    <t>Maintenance</t>
  </si>
  <si>
    <t>Equipment Rental</t>
  </si>
  <si>
    <t>Printing, Stationery and Supplies</t>
  </si>
  <si>
    <t>Travel</t>
  </si>
  <si>
    <t>Postage</t>
  </si>
  <si>
    <t>Telephone</t>
  </si>
  <si>
    <t>Computer/IT</t>
  </si>
  <si>
    <t>Auditing Services</t>
  </si>
  <si>
    <t>Legal Services</t>
  </si>
  <si>
    <t>Consulting and Professional</t>
  </si>
  <si>
    <t xml:space="preserve">Payroll Taxes </t>
  </si>
  <si>
    <t>Utilities</t>
  </si>
  <si>
    <t>Insurance</t>
  </si>
  <si>
    <t>LOC Bank Charges</t>
  </si>
  <si>
    <t>Facilities Cost of Capital</t>
  </si>
  <si>
    <t>Other Expenses</t>
  </si>
  <si>
    <t>TOTAL ACTUAL EXPENSES</t>
  </si>
  <si>
    <t>Expenses Subject To Limitation</t>
  </si>
  <si>
    <t>Contract Limitation</t>
  </si>
  <si>
    <t>Clearinghouse Expense</t>
  </si>
  <si>
    <t>IPA Audit Fees</t>
  </si>
  <si>
    <t>DIFFERENCE</t>
  </si>
  <si>
    <t>OTHER ADMINISTRATIVE EXPENSES</t>
  </si>
  <si>
    <t>Item</t>
  </si>
  <si>
    <t>Plan Total Expense</t>
  </si>
  <si>
    <t>FEHBP Expense</t>
  </si>
  <si>
    <t>Subject to Ceiling</t>
  </si>
  <si>
    <t>FEHBP Percent</t>
  </si>
  <si>
    <t>A</t>
  </si>
  <si>
    <t>B</t>
  </si>
  <si>
    <t>C</t>
  </si>
  <si>
    <t>D</t>
  </si>
  <si>
    <t>E</t>
  </si>
  <si>
    <t>F</t>
  </si>
  <si>
    <t>G</t>
  </si>
  <si>
    <t>H</t>
  </si>
  <si>
    <t>I</t>
  </si>
  <si>
    <t>J</t>
  </si>
  <si>
    <t>K</t>
  </si>
  <si>
    <t>L</t>
  </si>
  <si>
    <t>M</t>
  </si>
  <si>
    <t>O</t>
  </si>
  <si>
    <t>P</t>
  </si>
  <si>
    <t>Q</t>
  </si>
  <si>
    <t>T</t>
  </si>
  <si>
    <t>SUPPLEMENTAL SCHEDULE OF</t>
  </si>
  <si>
    <t>Other</t>
  </si>
  <si>
    <t>Explain</t>
  </si>
  <si>
    <t>HEALTH BENEFIT CHARGES PAID</t>
  </si>
  <si>
    <t xml:space="preserve">Monthly Claims Paid          </t>
  </si>
  <si>
    <t>AMOUNT ACCRUED</t>
  </si>
  <si>
    <t>Health Benefits Charges Accrued but Unpaid BOY</t>
  </si>
  <si>
    <t>Health Benefits Charges Accrued but Unpaid EOY</t>
  </si>
  <si>
    <t>Balance of Prior Year Accrued Charges</t>
  </si>
  <si>
    <t>YEAR INCURRED</t>
  </si>
  <si>
    <t>MONTH</t>
  </si>
  <si>
    <t>AMOUNT PAID</t>
  </si>
  <si>
    <t>Total</t>
  </si>
  <si>
    <t>NUMBER OF CLAIMS</t>
  </si>
  <si>
    <t xml:space="preserve">Number of Claims Paid By Type                                                                                </t>
  </si>
  <si>
    <t>Hospitalization</t>
  </si>
  <si>
    <t>Physicians</t>
  </si>
  <si>
    <t>Drugs</t>
  </si>
  <si>
    <t xml:space="preserve">Claims Paid By Type                                                                                 </t>
  </si>
  <si>
    <t>Reconciliation of Health Benefit Charges Paid</t>
  </si>
  <si>
    <t>Total Claims Paid</t>
  </si>
  <si>
    <t>Reinsurance Recovery</t>
  </si>
  <si>
    <t>Other Adjustments</t>
  </si>
  <si>
    <t>High</t>
  </si>
  <si>
    <t>Standard</t>
  </si>
  <si>
    <t xml:space="preserve">                   </t>
  </si>
  <si>
    <t>AUDIT FINDINGS</t>
  </si>
  <si>
    <t>Audit Number</t>
  </si>
  <si>
    <t>Dollar Amount</t>
  </si>
  <si>
    <t>Finding</t>
  </si>
  <si>
    <t xml:space="preserve">SUPPLEMENTAL SCHEDULE OF </t>
  </si>
  <si>
    <t>PRIOR PERIOD ADJUSTMENTS</t>
  </si>
  <si>
    <t>SUMMARY STATEMENT</t>
  </si>
  <si>
    <t>FEHBP FINANCIAL OPERATIONS</t>
  </si>
  <si>
    <t>CONSOLIDATED</t>
  </si>
  <si>
    <t>HIGH</t>
  </si>
  <si>
    <t>STANDARD</t>
  </si>
  <si>
    <t>PROGRAM INCOME</t>
  </si>
  <si>
    <t>Letter of Credit Authorizations</t>
  </si>
  <si>
    <t>Semimonthly Premiums</t>
  </si>
  <si>
    <t>Interest</t>
  </si>
  <si>
    <t>Accrued Income BOY</t>
  </si>
  <si>
    <t>Accrued Income EOY</t>
  </si>
  <si>
    <t>Total Program Income</t>
  </si>
  <si>
    <t>Carrier Investment Interest Income</t>
  </si>
  <si>
    <t>Total Carrier  Income</t>
  </si>
  <si>
    <t>HEALTH BENEFITS CHARGES</t>
  </si>
  <si>
    <t>Paid</t>
  </si>
  <si>
    <t>Accrued but Unpaid</t>
  </si>
  <si>
    <t>Beginning</t>
  </si>
  <si>
    <t>Ending</t>
  </si>
  <si>
    <t>Total Health Benefit Charges</t>
  </si>
  <si>
    <t>ADMINISTRATIVE EXPENSES CHARGED TO CONTRACT</t>
  </si>
  <si>
    <t>Clearinghouse</t>
  </si>
  <si>
    <t>Total Administrative Expenses</t>
  </si>
  <si>
    <t>OTHER EXPENSES AND RETENTIONS</t>
  </si>
  <si>
    <t>State Statutory Reserve</t>
  </si>
  <si>
    <t>Reinsurance Expenses</t>
  </si>
  <si>
    <t>Service Charge</t>
  </si>
  <si>
    <t>Total Other Expenses And Retentions</t>
  </si>
  <si>
    <t>CHANGES TO SPECIAL RESERVE</t>
  </si>
  <si>
    <t>Special Reserve BOY</t>
  </si>
  <si>
    <t>Gain (Loss) on Operations</t>
  </si>
  <si>
    <t>Prior Period Adjustment</t>
  </si>
  <si>
    <t>Contingency Reserve Payments</t>
  </si>
  <si>
    <t>Return of Excess Reserves</t>
  </si>
  <si>
    <t>Special Reserve EOY</t>
  </si>
  <si>
    <t>Other Expense Detail</t>
  </si>
  <si>
    <t>Description</t>
  </si>
  <si>
    <t>Amount</t>
  </si>
  <si>
    <t>Other Changes to Special Reserve Detail</t>
  </si>
  <si>
    <t>STATUS OF RESERVES</t>
  </si>
  <si>
    <t>Reserves Held by Carrier</t>
  </si>
  <si>
    <t>Ending Special Reserve Balance</t>
  </si>
  <si>
    <t>Ending Accrued but Unpaid Health Benefits Charges</t>
  </si>
  <si>
    <t>One Month's Average Expenses</t>
  </si>
  <si>
    <t>Average Monthly Claims Paid</t>
  </si>
  <si>
    <t>Average Monthly Administrative Expenses</t>
  </si>
  <si>
    <t>and Retentions (Summary Statement Line 3c + Line 4e x 1/12)</t>
  </si>
  <si>
    <t>Average Total Monthly Expenses</t>
  </si>
  <si>
    <t>Status of Reserves</t>
  </si>
  <si>
    <t>Reserves Excess</t>
  </si>
  <si>
    <t xml:space="preserve"> (if the amount on Line 1c is greater than theamount on Line 3, enter the difference here.)</t>
  </si>
  <si>
    <t>Reserves Deficiency</t>
  </si>
  <si>
    <t xml:space="preserve"> (if the amount on Line 3 is greaterthan the amount on Line 1c, enter the difference here.)</t>
  </si>
  <si>
    <t>TREASURY OFFSET ACTIVITY</t>
  </si>
  <si>
    <t>Number of Offsets BOY</t>
  </si>
  <si>
    <t>Offsets Dollar Balance BOY</t>
  </si>
  <si>
    <t>Number of New Treasury Offsets</t>
  </si>
  <si>
    <t>Dollar Amount of New Treasury Offsets</t>
  </si>
  <si>
    <t>Number of Repaid Offsets</t>
  </si>
  <si>
    <t>Amount Repaid to Program</t>
  </si>
  <si>
    <t>Number of Offsets EOY</t>
  </si>
  <si>
    <t>Offsets Dollar Balance EOY</t>
  </si>
  <si>
    <t>BALANCE SHEET PRIOR YEAR</t>
  </si>
  <si>
    <t xml:space="preserve">ASSETS </t>
  </si>
  <si>
    <t>Balance in Letter of Credit Account</t>
  </si>
  <si>
    <t>Interest Income Receivable</t>
  </si>
  <si>
    <t>Program Income Receivable</t>
  </si>
  <si>
    <t xml:space="preserve">Prepaid Expenses </t>
  </si>
  <si>
    <t>Due for Treasury Offsets</t>
  </si>
  <si>
    <t>Other Assets</t>
  </si>
  <si>
    <t>TOTAL ASSETS</t>
  </si>
  <si>
    <t>LIABILITIES</t>
  </si>
  <si>
    <t>Health Benefits Accrued but Unpaid</t>
  </si>
  <si>
    <t>Special Reserve</t>
  </si>
  <si>
    <t>Other Liabilities</t>
  </si>
  <si>
    <t>TOTAL LIABILITIES</t>
  </si>
  <si>
    <t>BALANCE SHEET</t>
  </si>
  <si>
    <t>6 Individual Sections</t>
  </si>
  <si>
    <t>Balance in Letter of Credit (LOC) Account</t>
  </si>
  <si>
    <t>Due for Treasury Offset</t>
  </si>
  <si>
    <t>Underwriter 1</t>
  </si>
  <si>
    <t>Underwriter 2</t>
  </si>
  <si>
    <t>Service Charges Accrued but Unpaid</t>
  </si>
  <si>
    <t>STATEMENT OF CASH FLOWS</t>
  </si>
  <si>
    <t>CASH FLOWS FROM OPERATING ACTIVITIES</t>
  </si>
  <si>
    <t>Net Gain (Loss)</t>
  </si>
  <si>
    <t>Adjustments to Reconcile Net Gain to Net Cash</t>
  </si>
  <si>
    <t xml:space="preserve"> Provided by (used in) Operating Activities:</t>
  </si>
  <si>
    <t>Total Adjustments</t>
  </si>
  <si>
    <t>Prior Period Adjustments</t>
  </si>
  <si>
    <t>Net Purchase of Investments</t>
  </si>
  <si>
    <t>Change in Assets</t>
  </si>
  <si>
    <t>Total Change in Assets</t>
  </si>
  <si>
    <t>Letter of Credit Account</t>
  </si>
  <si>
    <t>Prepaid Expenses</t>
  </si>
  <si>
    <t>Change in Liabilities</t>
  </si>
  <si>
    <t>Total Change In Liabilities</t>
  </si>
  <si>
    <t>Health Benefits Charges Accrued but Unpaid</t>
  </si>
  <si>
    <t>Accrued Administrative Expenses</t>
  </si>
  <si>
    <t>Other Accrued Liabilities</t>
  </si>
  <si>
    <t>TOTAL ADJUSTMENTS</t>
  </si>
  <si>
    <t>NET CASH PROVIDED BY OPERATING ACTIVITIES</t>
  </si>
  <si>
    <t>CASH FLOWS FROM INVESTMENT ACTIVITIES</t>
  </si>
  <si>
    <t>Proceeds from Sale of Investments</t>
  </si>
  <si>
    <t>Purchase of Investments</t>
  </si>
  <si>
    <t>Net Cash Provided By Investing Activities</t>
  </si>
  <si>
    <t>NET INCREASE IN CASH AND CASH EQUIVALENTS</t>
  </si>
  <si>
    <t>Cash and Cash Equivalents, Beginning of Year</t>
  </si>
  <si>
    <t>Cash and Cash Equivalents, End of Year</t>
  </si>
  <si>
    <t>NOTES TO THE FINANCIAL STATEMENTS</t>
  </si>
  <si>
    <t>Calculation Checks</t>
  </si>
  <si>
    <t>Allowed dollar difference</t>
  </si>
  <si>
    <t>Allowed percentage difference</t>
  </si>
  <si>
    <t>Status</t>
  </si>
  <si>
    <t>Difference</t>
  </si>
  <si>
    <t>PCT Difference</t>
  </si>
  <si>
    <t>Check 1</t>
  </si>
  <si>
    <t>Summary Statement Total Paid Admin Expenses =Total from Monthly Cash Flow Wksht.</t>
  </si>
  <si>
    <t>Check 2</t>
  </si>
  <si>
    <t>Administrative Expenses Charged Below Contract Limit</t>
  </si>
  <si>
    <t>Check 3</t>
  </si>
  <si>
    <t>Health Benefits Charges Monthly Claims Paid Total = Claims Paid By Type Total</t>
  </si>
  <si>
    <t>Check 4</t>
  </si>
  <si>
    <t>Summary Statement Carrier Investment Income = Monthly Cash Flow Investment Income</t>
  </si>
  <si>
    <t>Check 5</t>
  </si>
  <si>
    <t>Check 6</t>
  </si>
  <si>
    <t>Statement of Cash Flows Worksheet Ties BOY, EOY Cash and Cash Equivalents</t>
  </si>
  <si>
    <t>Vendor Cost Containment Allowed</t>
  </si>
  <si>
    <t>TOTAL CHARGED TO CONTRACT (Actual)</t>
  </si>
  <si>
    <t>TOTAL CHARGED TO CONTRACT (Calculated)</t>
  </si>
  <si>
    <t>Other-High</t>
  </si>
  <si>
    <t>Other-Standard</t>
  </si>
  <si>
    <t>Other  High</t>
  </si>
  <si>
    <t>Other Standard</t>
  </si>
  <si>
    <t>Other High</t>
  </si>
  <si>
    <t>Accrued Admin. Expenses and Retentions</t>
  </si>
  <si>
    <t>(Sum of High Option, Standard Option, Other High, Other Standard, Underwriter 1, &amp; Underwriter 2)</t>
  </si>
  <si>
    <t xml:space="preserve">Explain </t>
  </si>
  <si>
    <t>Mental/Nervous</t>
  </si>
  <si>
    <t xml:space="preserve">Target Level of Carrier-Held Reserves </t>
  </si>
  <si>
    <t>Balance Sheet Cash &amp; Cash Equivalents = Statement of Cash Flows Ending Balance</t>
  </si>
  <si>
    <t>Check 7</t>
  </si>
  <si>
    <t>Address</t>
  </si>
  <si>
    <t>XXX-XXX-XXXX</t>
  </si>
  <si>
    <t>e-mail</t>
  </si>
  <si>
    <t>True or False</t>
  </si>
  <si>
    <t xml:space="preserve">Total Admin Expense from Summary Statement = Admin. Expense Charged to Contract </t>
  </si>
  <si>
    <t>XXXXXXX</t>
  </si>
  <si>
    <t>XX</t>
  </si>
  <si>
    <t>2006</t>
  </si>
  <si>
    <t>Schedules:</t>
  </si>
  <si>
    <t>2.  Administrative Expenses</t>
  </si>
  <si>
    <t>1.   Monthly Cash Flows</t>
  </si>
  <si>
    <t>3.  Supplemental Schedule of Health Benefit Charges Paid</t>
  </si>
  <si>
    <t>4.  Supplemental Schedule of Audit Findings</t>
  </si>
  <si>
    <t>5.  Supplemental Schedule of Prior Period Adjustments</t>
  </si>
  <si>
    <t>6.  Summary Statement FEHBP Financial Operations</t>
  </si>
  <si>
    <t>7.  Supplemental Schedule of Status of Reserves</t>
  </si>
  <si>
    <t>8.  Supplemental Schedule of Treasury Offset Activity</t>
  </si>
  <si>
    <t>9.  Balance Sheet Prior Year</t>
  </si>
  <si>
    <t>10  Balance Sheet Current Year</t>
  </si>
  <si>
    <t>11. Statement of Cash Flows</t>
  </si>
  <si>
    <t>12. Notes to The Financial Statements</t>
  </si>
  <si>
    <t>13. Carrier Worksheet - Calculation Checks</t>
  </si>
  <si>
    <t>CARRIER WORKSHEET</t>
  </si>
  <si>
    <t>Coordination of Benefits</t>
  </si>
  <si>
    <t>Hospital Year End Settlements</t>
  </si>
  <si>
    <t>Uncashed Checks / Returned Checks</t>
  </si>
  <si>
    <t>Contract Prescription Drug Rebates</t>
  </si>
  <si>
    <t>Volume Discounts</t>
  </si>
  <si>
    <t>Erroneous Benefit Payments</t>
  </si>
  <si>
    <t>Utilization Report Refunds</t>
  </si>
  <si>
    <t>Refunds From Other Recoveries</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</si>
</sst>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m\ d\,\ yyyy;@"/>
    <numFmt numFmtId="169" formatCode="0.0%"/>
    <numFmt numFmtId="170" formatCode="&quot;Yes&quot;;&quot;No&quot;"/>
    <numFmt numFmtId="171" formatCode="[$-409]mmmm\ yyyy;@"/>
    <numFmt numFmtId="172" formatCode="[$-409]@&quot; (Itemize below)&quot;"/>
    <numFmt numFmtId="173" formatCode="[$-409]&quot;PART A -  &quot;@"/>
    <numFmt numFmtId="174" formatCode="[$-409]&quot;PART B -  &quot;@"/>
    <numFmt numFmtId="175" formatCode="[$-409]&quot;PART C -  &quot;@"/>
    <numFmt numFmtId="176" formatCode="[$-409]&quot;PART D -  &quot;@"/>
    <numFmt numFmtId="177" formatCode="[$-409]@&quot; (From Part A above)&quot;"/>
    <numFmt numFmtId="178" formatCode="[$-409]&quot;Less:  &quot;@"/>
    <numFmt numFmtId="179" formatCode="[$-409]@&quot; (Copied to Line 2a on Summary Statement)&quot;"/>
    <numFmt numFmtId="180" formatCode="[$-409]&quot;1. &quot;@"/>
    <numFmt numFmtId="181" formatCode="[$-409]&quot;a. &quot;@"/>
    <numFmt numFmtId="182" formatCode="[$-409]&quot;(1) &quot;@"/>
    <numFmt numFmtId="183" formatCode="[$-409]&quot;(2) &quot;@"/>
    <numFmt numFmtId="184" formatCode="[$-409]&quot;b. &quot;@"/>
    <numFmt numFmtId="185" formatCode="[$-409]&quot;c. &quot;@"/>
    <numFmt numFmtId="186" formatCode="[$-409]&quot;d. &quot;@"/>
    <numFmt numFmtId="187" formatCode="[$-409]&quot;e. &quot;@"/>
    <numFmt numFmtId="188" formatCode="[$-409]&quot;f. &quot;@"/>
    <numFmt numFmtId="189" formatCode="[$-409]&quot;2. &quot;@"/>
    <numFmt numFmtId="190" formatCode="[$-409]&quot;3. &quot;@"/>
    <numFmt numFmtId="191" formatCode="[$-409]&quot;4. &quot;@"/>
    <numFmt numFmtId="192" formatCode="[$-409]&quot;d. &quot;@&quot;  (use worksheet below)&quot;"/>
    <numFmt numFmtId="193" formatCode="[$-409]&quot;5. &quot;@"/>
    <numFmt numFmtId="194" formatCode="[$-409]&quot;f. &quot;@&quot; (use worksheet below)&quot;"/>
    <numFmt numFmtId="195" formatCode="[$-409]&quot;g. &quot;@"/>
    <numFmt numFmtId="196" formatCode="[$-409]&quot;c. &quot;@&quot;  (Line la + Line lb)&quot;"/>
    <numFmt numFmtId="197" formatCode="[$-409]&quot;c. &quot;@&quot;  (Line 2a + Line 2b)&quot;"/>
    <numFmt numFmtId="198" formatCode="[$-409]&quot;3. &quot;@&quot;(Line 2c x 3.5)&quot;"/>
    <numFmt numFmtId="199" formatCode="[$-409]&quot;6. &quot;@"/>
    <numFmt numFmtId="200" formatCode="[$-409]&quot;7. &quot;@"/>
    <numFmt numFmtId="201" formatCode="[$-409]&quot;8. &quot;@"/>
    <numFmt numFmtId="202" formatCode="[$-409]&quot;9. &quot;@"/>
    <numFmt numFmtId="203" formatCode=";;;"/>
    <numFmt numFmtId="204" formatCode="&quot;$&quot;#,##0.00"/>
    <numFmt numFmtId="205" formatCode="0000"/>
    <numFmt numFmtId="206" formatCode="[$-409]@&quot; (show increase as positive)&quot;"/>
  </numFmts>
  <fonts count="22">
    <font>
      <sz val="10"/>
      <name val="Arial"/>
      <family val="0"/>
    </font>
    <font>
      <b/>
      <sz val="12"/>
      <name val="Times New Roman"/>
      <family val="1"/>
    </font>
    <font>
      <b/>
      <sz val="10"/>
      <name val="Times New Roman"/>
      <family val="1"/>
    </font>
    <font>
      <b/>
      <sz val="8"/>
      <name val="Times New Roman"/>
      <family val="1"/>
    </font>
    <font>
      <b/>
      <sz val="10"/>
      <name val="Arial"/>
      <family val="2"/>
    </font>
    <font>
      <b/>
      <sz val="12"/>
      <name val="Arial"/>
      <family val="2"/>
    </font>
    <font>
      <b/>
      <sz val="14"/>
      <name val="Times New Roman"/>
      <family val="1"/>
    </font>
    <font>
      <sz val="12"/>
      <name val="Arial"/>
      <family val="0"/>
    </font>
    <font>
      <sz val="12"/>
      <name val="Times New Roman"/>
      <family val="1"/>
    </font>
    <font>
      <sz val="8"/>
      <name val="Times New Roman"/>
      <family val="1"/>
    </font>
    <font>
      <b/>
      <u val="single"/>
      <sz val="12"/>
      <name val="Times New Roman"/>
      <family val="1"/>
    </font>
    <font>
      <b/>
      <sz val="8"/>
      <color indexed="8"/>
      <name val="Tahoma"/>
      <family val="0"/>
    </font>
    <font>
      <sz val="8"/>
      <color indexed="8"/>
      <name val="Tahoma"/>
      <family val="0"/>
    </font>
    <font>
      <b/>
      <sz val="16"/>
      <name val="Times New Roman"/>
      <family val="1"/>
    </font>
    <font>
      <b/>
      <sz val="16"/>
      <name val="Arial"/>
      <family val="2"/>
    </font>
    <font>
      <b/>
      <sz val="14"/>
      <name val="Arial"/>
      <family val="2"/>
    </font>
    <font>
      <u val="single"/>
      <sz val="10"/>
      <color indexed="12"/>
      <name val="Arial"/>
      <family val="0"/>
    </font>
    <font>
      <u val="single"/>
      <sz val="10"/>
      <color indexed="36"/>
      <name val="Arial"/>
      <family val="0"/>
    </font>
    <font>
      <sz val="16"/>
      <name val="Arial"/>
      <family val="0"/>
    </font>
    <font>
      <b/>
      <sz val="11"/>
      <name val="Arial"/>
      <family val="2"/>
    </font>
    <font>
      <b/>
      <u val="single"/>
      <sz val="10"/>
      <name val="Arial"/>
      <family val="2"/>
    </font>
    <font>
      <b/>
      <sz val="8"/>
      <name val="Arial"/>
      <family val="2"/>
    </font>
  </fonts>
  <fills count="6">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s>
  <borders count="75">
    <border>
      <left/>
      <right/>
      <top/>
      <bottom/>
      <diagonal/>
    </border>
    <border>
      <left style="double"/>
      <right style="double"/>
      <top style="double"/>
      <bottom style="double"/>
    </border>
    <border>
      <left style="medium"/>
      <right style="medium"/>
      <top style="medium"/>
      <bottom style="mediu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color indexed="63"/>
      </left>
      <right>
        <color indexed="63"/>
      </right>
      <top style="medium"/>
      <bottom>
        <color indexed="63"/>
      </bottom>
    </border>
    <border>
      <left style="double"/>
      <right style="double"/>
      <top style="double"/>
      <bottom>
        <color indexed="63"/>
      </bottom>
    </border>
    <border>
      <left style="thick">
        <color indexed="10"/>
      </left>
      <right style="thick">
        <color indexed="10"/>
      </right>
      <top style="thick">
        <color indexed="10"/>
      </top>
      <bottom style="thick">
        <color indexed="10"/>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double"/>
      <right style="double"/>
      <top style="double"/>
      <bottom style="thick"/>
    </border>
    <border>
      <left>
        <color indexed="63"/>
      </left>
      <right>
        <color indexed="63"/>
      </right>
      <top>
        <color indexed="63"/>
      </top>
      <bottom style="thick"/>
    </border>
    <border>
      <left style="thick"/>
      <right>
        <color indexed="63"/>
      </right>
      <top>
        <color indexed="63"/>
      </top>
      <bottom style="thick"/>
    </border>
    <border>
      <left>
        <color indexed="63"/>
      </left>
      <right style="thick"/>
      <top>
        <color indexed="63"/>
      </top>
      <bottom style="thick"/>
    </border>
    <border>
      <left style="medium"/>
      <right style="medium"/>
      <top style="thick"/>
      <bottom style="medium"/>
    </border>
    <border>
      <left style="thick"/>
      <right style="medium"/>
      <top>
        <color indexed="63"/>
      </top>
      <bottom>
        <color indexed="63"/>
      </bottom>
    </border>
    <border>
      <left style="double"/>
      <right style="double"/>
      <top>
        <color indexed="63"/>
      </top>
      <bottom style="double"/>
    </border>
    <border>
      <left style="medium"/>
      <right style="thick"/>
      <top>
        <color indexed="63"/>
      </top>
      <bottom>
        <color indexed="63"/>
      </bottom>
    </border>
    <border>
      <left>
        <color indexed="63"/>
      </left>
      <right>
        <color indexed="63"/>
      </right>
      <top style="thick"/>
      <bottom style="thick"/>
    </border>
    <border>
      <left style="double"/>
      <right>
        <color indexed="63"/>
      </right>
      <top>
        <color indexed="63"/>
      </top>
      <bottom>
        <color indexed="63"/>
      </bottom>
    </border>
    <border>
      <left style="thick"/>
      <right style="thick"/>
      <top style="thick"/>
      <bottom style="thick"/>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thick"/>
      <right style="thick"/>
      <top style="thick"/>
      <bottom>
        <color indexed="63"/>
      </bottom>
    </border>
    <border>
      <left>
        <color indexed="63"/>
      </left>
      <right>
        <color indexed="63"/>
      </right>
      <top style="double"/>
      <bottom style="thick"/>
    </border>
    <border>
      <left style="thick"/>
      <right style="double"/>
      <top>
        <color indexed="63"/>
      </top>
      <bottom>
        <color indexed="63"/>
      </bottom>
    </border>
    <border>
      <left style="thick"/>
      <right style="double"/>
      <top>
        <color indexed="63"/>
      </top>
      <bottom style="thick"/>
    </border>
    <border>
      <left style="double"/>
      <right>
        <color indexed="63"/>
      </right>
      <top>
        <color indexed="63"/>
      </top>
      <bottom style="thick"/>
    </border>
    <border>
      <left style="double"/>
      <right style="thick"/>
      <top style="double"/>
      <bottom style="double"/>
    </border>
    <border>
      <left style="medium"/>
      <right style="thick"/>
      <top style="double"/>
      <bottom style="medium"/>
    </border>
    <border>
      <left style="medium"/>
      <right style="thick"/>
      <top style="medium"/>
      <bottom style="medium"/>
    </border>
    <border>
      <left style="double"/>
      <right style="thick"/>
      <top>
        <color indexed="63"/>
      </top>
      <bottom style="double"/>
    </border>
    <border>
      <left style="double"/>
      <right style="thick"/>
      <top style="double"/>
      <bottom style="thick"/>
    </border>
    <border>
      <left>
        <color indexed="63"/>
      </left>
      <right style="medium"/>
      <top style="thick"/>
      <bottom>
        <color indexed="63"/>
      </bottom>
    </border>
    <border>
      <left>
        <color indexed="63"/>
      </left>
      <right style="medium"/>
      <top>
        <color indexed="63"/>
      </top>
      <bottom>
        <color indexed="63"/>
      </bottom>
    </border>
    <border>
      <left style="thick"/>
      <right style="thick"/>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ck"/>
      <top style="thick"/>
      <bottom style="medium"/>
    </border>
    <border>
      <left style="thick">
        <color indexed="10"/>
      </left>
      <right>
        <color indexed="63"/>
      </right>
      <top>
        <color indexed="63"/>
      </top>
      <bottom style="medium"/>
    </border>
    <border>
      <left>
        <color indexed="63"/>
      </left>
      <right>
        <color indexed="63"/>
      </right>
      <top style="thick"/>
      <bottom style="medium"/>
    </border>
    <border>
      <left>
        <color indexed="63"/>
      </left>
      <right style="thick">
        <color indexed="10"/>
      </right>
      <top>
        <color indexed="63"/>
      </top>
      <bottom style="medium"/>
    </border>
    <border>
      <left>
        <color indexed="63"/>
      </left>
      <right>
        <color indexed="63"/>
      </right>
      <top style="medium"/>
      <bottom style="thick"/>
    </border>
    <border>
      <left style="medium"/>
      <right>
        <color indexed="63"/>
      </right>
      <top>
        <color indexed="63"/>
      </top>
      <bottom>
        <color indexed="63"/>
      </bottom>
    </border>
    <border>
      <left style="double"/>
      <right style="double"/>
      <top style="double"/>
      <bottom style="medium"/>
    </border>
    <border>
      <left style="thick"/>
      <right>
        <color indexed="63"/>
      </right>
      <top style="medium"/>
      <bottom>
        <color indexed="63"/>
      </bottom>
    </border>
    <border>
      <left>
        <color indexed="63"/>
      </left>
      <right style="medium"/>
      <top style="thick"/>
      <bottom style="medium"/>
    </border>
    <border>
      <left>
        <color indexed="63"/>
      </left>
      <right style="thick"/>
      <top style="medium"/>
      <bottom>
        <color indexed="63"/>
      </bottom>
    </border>
    <border>
      <left style="thick"/>
      <right>
        <color indexed="63"/>
      </right>
      <top>
        <color indexed="63"/>
      </top>
      <bottom style="medium"/>
    </border>
    <border>
      <left style="thick"/>
      <right style="thick"/>
      <top style="medium"/>
      <bottom style="thick"/>
    </border>
    <border>
      <left style="medium"/>
      <right style="double"/>
      <top>
        <color indexed="63"/>
      </top>
      <bottom>
        <color indexed="63"/>
      </bottom>
    </border>
    <border>
      <left>
        <color indexed="63"/>
      </left>
      <right style="thick"/>
      <top>
        <color indexed="63"/>
      </top>
      <bottom style="medium"/>
    </border>
    <border>
      <left style="medium"/>
      <right>
        <color indexed="63"/>
      </right>
      <top>
        <color indexed="63"/>
      </top>
      <bottom style="thick">
        <color indexed="10"/>
      </bottom>
    </border>
    <border>
      <left>
        <color indexed="63"/>
      </left>
      <right style="medium"/>
      <top>
        <color indexed="63"/>
      </top>
      <bottom style="thick">
        <color indexed="10"/>
      </bottom>
    </border>
    <border>
      <left>
        <color indexed="63"/>
      </left>
      <right style="medium"/>
      <top>
        <color indexed="63"/>
      </top>
      <bottom style="thick"/>
    </border>
    <border>
      <left>
        <color indexed="63"/>
      </left>
      <right style="medium"/>
      <top style="medium"/>
      <bottom style="thick"/>
    </border>
    <border>
      <left style="thick"/>
      <right>
        <color indexed="63"/>
      </right>
      <top style="medium"/>
      <bottom style="medium"/>
    </border>
    <border>
      <left style="thick"/>
      <right style="thick"/>
      <top>
        <color indexed="63"/>
      </top>
      <bottom style="double"/>
    </border>
    <border>
      <left style="medium"/>
      <right>
        <color indexed="63"/>
      </right>
      <top style="thick"/>
      <bottom style="mediu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2" borderId="1">
      <alignment/>
      <protection/>
    </xf>
    <xf numFmtId="168" fontId="0" fillId="2" borderId="1">
      <alignment horizontal="left"/>
      <protection/>
    </xf>
    <xf numFmtId="37" fontId="0" fillId="2" borderId="1">
      <alignment/>
      <protection/>
    </xf>
    <xf numFmtId="169" fontId="0" fillId="2" borderId="1">
      <alignment/>
      <protection/>
    </xf>
    <xf numFmtId="49" fontId="0" fillId="2" borderId="1">
      <alignment/>
      <protection/>
    </xf>
    <xf numFmtId="0" fontId="1" fillId="0" borderId="0">
      <alignment horizontal="center"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3" borderId="2">
      <alignment/>
      <protection locked="0"/>
    </xf>
    <xf numFmtId="37" fontId="0" fillId="3" borderId="2">
      <alignment/>
      <protection locked="0"/>
    </xf>
    <xf numFmtId="49" fontId="2" fillId="4" borderId="2">
      <alignment wrapText="1"/>
      <protection locked="0"/>
    </xf>
    <xf numFmtId="49" fontId="3" fillId="4" borderId="2">
      <alignment wrapText="1"/>
      <protection locked="0"/>
    </xf>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 fillId="0" borderId="0">
      <alignment horizontal="left"/>
      <protection/>
    </xf>
    <xf numFmtId="0" fontId="1" fillId="0" borderId="0">
      <alignment horizontal="left"/>
      <protection/>
    </xf>
    <xf numFmtId="0" fontId="4" fillId="0" borderId="0">
      <alignment horizontal="right"/>
      <protection/>
    </xf>
    <xf numFmtId="0" fontId="1" fillId="0" borderId="0">
      <alignment horizontal="left" indent="2"/>
      <protection/>
    </xf>
    <xf numFmtId="0" fontId="1" fillId="0" borderId="0">
      <alignment horizontal="left" indent="4"/>
      <protection/>
    </xf>
    <xf numFmtId="168" fontId="5" fillId="0" borderId="0">
      <alignment horizontal="center"/>
      <protection/>
    </xf>
    <xf numFmtId="0" fontId="6" fillId="0" borderId="0">
      <alignment horizontal="center"/>
      <protection/>
    </xf>
  </cellStyleXfs>
  <cellXfs count="436">
    <xf numFmtId="0" fontId="0" fillId="0" borderId="0" xfId="0" applyAlignment="1">
      <alignment/>
    </xf>
    <xf numFmtId="0" fontId="4" fillId="0" borderId="0" xfId="0" applyFont="1" applyAlignment="1">
      <alignment/>
    </xf>
    <xf numFmtId="0" fontId="0" fillId="0" borderId="3" xfId="0" applyBorder="1" applyAlignment="1">
      <alignment/>
    </xf>
    <xf numFmtId="0" fontId="4" fillId="0" borderId="4" xfId="0" applyFont="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4" fillId="0" borderId="0" xfId="0" applyFont="1" applyBorder="1" applyAlignment="1">
      <alignment/>
    </xf>
    <xf numFmtId="0" fontId="0" fillId="0" borderId="0" xfId="0" applyBorder="1" applyAlignment="1">
      <alignment/>
    </xf>
    <xf numFmtId="0" fontId="6" fillId="0" borderId="0" xfId="38" applyFont="1" applyBorder="1">
      <alignment horizontal="center"/>
      <protection/>
    </xf>
    <xf numFmtId="0" fontId="0" fillId="0" borderId="7" xfId="0" applyBorder="1" applyAlignment="1">
      <alignment/>
    </xf>
    <xf numFmtId="168" fontId="5" fillId="0" borderId="0" xfId="37" applyBorder="1">
      <alignment horizontal="center"/>
      <protection/>
    </xf>
    <xf numFmtId="49" fontId="2" fillId="4" borderId="2" xfId="27" applyNumberFormat="1" applyFont="1" applyFill="1" applyBorder="1" applyAlignment="1" applyProtection="1">
      <alignment wrapText="1"/>
      <protection locked="0"/>
    </xf>
    <xf numFmtId="0" fontId="0" fillId="0" borderId="8" xfId="0" applyBorder="1" applyAlignment="1">
      <alignment/>
    </xf>
    <xf numFmtId="0" fontId="4" fillId="0" borderId="0" xfId="0" applyFont="1" applyBorder="1" applyAlignment="1">
      <alignment horizontal="center"/>
    </xf>
    <xf numFmtId="37" fontId="0" fillId="3" borderId="2" xfId="26" applyBorder="1">
      <alignment/>
      <protection locked="0"/>
    </xf>
    <xf numFmtId="0" fontId="1" fillId="0" borderId="0" xfId="20" applyFont="1">
      <alignment horizontal="center" wrapText="1"/>
      <protection/>
    </xf>
    <xf numFmtId="170" fontId="2" fillId="4" borderId="2" xfId="27" applyNumberFormat="1" applyFont="1" applyAlignment="1">
      <alignment horizontal="center" wrapText="1"/>
      <protection locked="0"/>
    </xf>
    <xf numFmtId="164" fontId="2" fillId="4" borderId="2" xfId="27" applyNumberFormat="1" applyFont="1" applyAlignment="1">
      <alignment horizontal="center" wrapText="1"/>
      <protection locked="0"/>
    </xf>
    <xf numFmtId="0" fontId="0" fillId="0" borderId="0" xfId="0" applyNumberFormat="1" applyFont="1" applyFill="1" applyBorder="1" applyAlignment="1" applyProtection="1">
      <alignment/>
      <protection/>
    </xf>
    <xf numFmtId="37" fontId="0" fillId="3" borderId="2" xfId="26" applyNumberFormat="1" applyFont="1" applyFill="1" applyBorder="1" applyAlignment="1" applyProtection="1">
      <alignment/>
      <protection locked="0"/>
    </xf>
    <xf numFmtId="42" fontId="0" fillId="3" borderId="2" xfId="25" applyNumberFormat="1" applyFont="1" applyFill="1" applyBorder="1" applyAlignment="1" applyProtection="1">
      <alignment/>
      <protection locked="0"/>
    </xf>
    <xf numFmtId="42" fontId="0" fillId="2" borderId="9" xfId="15" applyBorder="1">
      <alignment/>
      <protection/>
    </xf>
    <xf numFmtId="0" fontId="0" fillId="0" borderId="10" xfId="0" applyBorder="1" applyAlignment="1">
      <alignment/>
    </xf>
    <xf numFmtId="0" fontId="0" fillId="0" borderId="11" xfId="0" applyBorder="1" applyAlignment="1">
      <alignment/>
    </xf>
    <xf numFmtId="0" fontId="4" fillId="0" borderId="12" xfId="0" applyFont="1"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wrapText="1"/>
    </xf>
    <xf numFmtId="0" fontId="6" fillId="0" borderId="0" xfId="38" applyBorder="1">
      <alignment horizontal="center"/>
      <protection/>
    </xf>
    <xf numFmtId="0" fontId="7" fillId="0" borderId="0" xfId="0" applyFont="1" applyAlignment="1">
      <alignment/>
    </xf>
    <xf numFmtId="0" fontId="7" fillId="0" borderId="6" xfId="0" applyFont="1" applyBorder="1" applyAlignment="1">
      <alignment/>
    </xf>
    <xf numFmtId="0" fontId="7" fillId="0" borderId="0" xfId="0" applyFont="1" applyBorder="1" applyAlignment="1">
      <alignment/>
    </xf>
    <xf numFmtId="0" fontId="4" fillId="0" borderId="0" xfId="0" applyFont="1" applyAlignment="1">
      <alignment horizontal="right"/>
    </xf>
    <xf numFmtId="0" fontId="7" fillId="0" borderId="7" xfId="0" applyFont="1" applyBorder="1" applyAlignment="1">
      <alignment/>
    </xf>
    <xf numFmtId="0" fontId="4" fillId="0" borderId="0" xfId="34" applyBorder="1">
      <alignment horizontal="right"/>
      <protection/>
    </xf>
    <xf numFmtId="0" fontId="0" fillId="0" borderId="14" xfId="0" applyBorder="1" applyAlignment="1">
      <alignment/>
    </xf>
    <xf numFmtId="0" fontId="0" fillId="0" borderId="15" xfId="0" applyBorder="1" applyAlignment="1">
      <alignment/>
    </xf>
    <xf numFmtId="0" fontId="1" fillId="0" borderId="15" xfId="20" applyFont="1" applyBorder="1" applyAlignment="1">
      <alignment horizontal="center" wrapText="1"/>
      <protection/>
    </xf>
    <xf numFmtId="0" fontId="0" fillId="0" borderId="16" xfId="0" applyBorder="1" applyAlignment="1">
      <alignment/>
    </xf>
    <xf numFmtId="0" fontId="0" fillId="0" borderId="17" xfId="0" applyBorder="1" applyAlignment="1">
      <alignment/>
    </xf>
    <xf numFmtId="0" fontId="1" fillId="0" borderId="0" xfId="32" applyFont="1" applyBorder="1" applyAlignment="1">
      <alignment horizontal="right"/>
      <protection/>
    </xf>
    <xf numFmtId="0" fontId="0" fillId="0" borderId="18" xfId="0" applyBorder="1" applyAlignment="1">
      <alignment/>
    </xf>
    <xf numFmtId="171" fontId="1" fillId="0" borderId="0" xfId="32" applyNumberFormat="1" applyBorder="1" applyAlignment="1">
      <alignment horizontal="right"/>
      <protection/>
    </xf>
    <xf numFmtId="42" fontId="0" fillId="2" borderId="1" xfId="15" applyNumberFormat="1" applyFont="1" applyFill="1" applyBorder="1" applyAlignment="1" applyProtection="1">
      <alignment/>
      <protection/>
    </xf>
    <xf numFmtId="42" fontId="0" fillId="2" borderId="1" xfId="15" applyBorder="1">
      <alignment/>
      <protection/>
    </xf>
    <xf numFmtId="0" fontId="0" fillId="0" borderId="19" xfId="0" applyBorder="1" applyAlignment="1">
      <alignment/>
    </xf>
    <xf numFmtId="0" fontId="1" fillId="0" borderId="8" xfId="20" applyFont="1" applyBorder="1" applyAlignment="1">
      <alignment horizontal="center"/>
      <protection/>
    </xf>
    <xf numFmtId="0" fontId="0" fillId="0" borderId="20" xfId="0" applyBorder="1" applyAlignment="1">
      <alignment/>
    </xf>
    <xf numFmtId="0" fontId="1" fillId="0" borderId="0" xfId="20" applyAlignment="1">
      <alignment horizontal="center" wrapText="1"/>
      <protection/>
    </xf>
    <xf numFmtId="0" fontId="1" fillId="0" borderId="6" xfId="20" applyBorder="1" applyAlignment="1">
      <alignment horizontal="center" wrapText="1"/>
      <protection/>
    </xf>
    <xf numFmtId="0" fontId="1" fillId="0" borderId="17" xfId="20" applyBorder="1" applyAlignment="1">
      <alignment horizontal="center" wrapText="1"/>
      <protection/>
    </xf>
    <xf numFmtId="0" fontId="1" fillId="0" borderId="0" xfId="20" applyBorder="1" applyAlignment="1">
      <alignment horizontal="center" wrapText="1"/>
      <protection/>
    </xf>
    <xf numFmtId="0" fontId="1" fillId="0" borderId="2" xfId="20" applyBorder="1" applyAlignment="1">
      <alignment horizontal="center" wrapText="1"/>
      <protection/>
    </xf>
    <xf numFmtId="0" fontId="1" fillId="0" borderId="2" xfId="20" applyFont="1" applyBorder="1" applyAlignment="1">
      <alignment horizontal="center" wrapText="1"/>
      <protection/>
    </xf>
    <xf numFmtId="0" fontId="1" fillId="0" borderId="18" xfId="20" applyFont="1" applyBorder="1" applyAlignment="1">
      <alignment horizontal="center" wrapText="1"/>
      <protection/>
    </xf>
    <xf numFmtId="0" fontId="1" fillId="0" borderId="7" xfId="20" applyBorder="1" applyAlignment="1">
      <alignment horizontal="center" wrapText="1"/>
      <protection/>
    </xf>
    <xf numFmtId="0" fontId="1" fillId="0" borderId="0" xfId="20" applyFont="1" applyBorder="1" applyAlignment="1">
      <alignment horizontal="center" wrapText="1"/>
      <protection/>
    </xf>
    <xf numFmtId="42" fontId="0" fillId="3" borderId="21" xfId="25" applyBorder="1">
      <alignment/>
      <protection locked="0"/>
    </xf>
    <xf numFmtId="49" fontId="3" fillId="4" borderId="2" xfId="28" applyNumberFormat="1" applyFont="1" applyFill="1" applyBorder="1" applyAlignment="1" applyProtection="1">
      <alignment wrapText="1"/>
      <protection locked="0"/>
    </xf>
    <xf numFmtId="42" fontId="0" fillId="3" borderId="2" xfId="25" applyBorder="1">
      <alignment/>
      <protection locked="0"/>
    </xf>
    <xf numFmtId="49" fontId="3" fillId="4" borderId="2" xfId="28" applyBorder="1">
      <alignment wrapText="1"/>
      <protection locked="0"/>
    </xf>
    <xf numFmtId="0" fontId="1" fillId="0" borderId="0" xfId="32" applyBorder="1" applyAlignment="1">
      <alignment horizontal="right"/>
      <protection/>
    </xf>
    <xf numFmtId="42" fontId="0" fillId="2" borderId="22" xfId="15" applyBorder="1">
      <alignment/>
      <protection/>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 fillId="0" borderId="26" xfId="20" applyFont="1" applyBorder="1">
      <alignment horizontal="center" wrapText="1"/>
      <protection/>
    </xf>
    <xf numFmtId="0" fontId="1" fillId="0" borderId="15" xfId="20" applyBorder="1">
      <alignment horizontal="center" wrapText="1"/>
      <protection/>
    </xf>
    <xf numFmtId="0" fontId="1" fillId="0" borderId="0" xfId="32" applyBorder="1">
      <alignment horizontal="left"/>
      <protection/>
    </xf>
    <xf numFmtId="0" fontId="1" fillId="0" borderId="0" xfId="35" applyFont="1" applyBorder="1">
      <alignment horizontal="left" indent="2"/>
      <protection/>
    </xf>
    <xf numFmtId="0" fontId="1" fillId="0" borderId="0" xfId="35" applyBorder="1">
      <alignment horizontal="left" indent="2"/>
      <protection/>
    </xf>
    <xf numFmtId="0" fontId="1" fillId="0" borderId="0" xfId="32" applyFont="1" applyBorder="1">
      <alignment horizontal="left"/>
      <protection/>
    </xf>
    <xf numFmtId="0" fontId="1" fillId="0" borderId="0" xfId="32" applyNumberFormat="1" applyFont="1" applyFill="1" applyBorder="1" applyAlignment="1" applyProtection="1">
      <alignment/>
      <protection/>
    </xf>
    <xf numFmtId="0" fontId="1" fillId="0" borderId="23" xfId="32" applyFont="1" applyFill="1" applyBorder="1">
      <alignment horizontal="left"/>
      <protection/>
    </xf>
    <xf numFmtId="0" fontId="6" fillId="0" borderId="15" xfId="38" applyFont="1" applyBorder="1">
      <alignment horizontal="center"/>
      <protection/>
    </xf>
    <xf numFmtId="0" fontId="1" fillId="0" borderId="0" xfId="20" applyBorder="1">
      <alignment horizontal="center" wrapText="1"/>
      <protection/>
    </xf>
    <xf numFmtId="0" fontId="1" fillId="0" borderId="2" xfId="20" applyBorder="1">
      <alignment horizontal="center" wrapText="1"/>
      <protection/>
    </xf>
    <xf numFmtId="0" fontId="1" fillId="0" borderId="2" xfId="20" applyFont="1" applyBorder="1">
      <alignment horizontal="center" wrapText="1"/>
      <protection/>
    </xf>
    <xf numFmtId="0" fontId="1" fillId="0" borderId="27" xfId="32" applyBorder="1" applyAlignment="1">
      <alignment horizontal="right"/>
      <protection/>
    </xf>
    <xf numFmtId="169" fontId="0" fillId="2" borderId="1" xfId="18" applyNumberFormat="1" applyFont="1" applyFill="1" applyBorder="1" applyAlignment="1" applyProtection="1">
      <alignment/>
      <protection/>
    </xf>
    <xf numFmtId="169" fontId="0" fillId="2" borderId="1" xfId="18" applyBorder="1">
      <alignment/>
      <protection/>
    </xf>
    <xf numFmtId="0" fontId="1" fillId="0" borderId="0" xfId="20" applyFont="1" applyBorder="1" applyAlignment="1">
      <alignment horizontal="center"/>
      <protection/>
    </xf>
    <xf numFmtId="0" fontId="1" fillId="0" borderId="0" xfId="20" applyFont="1" applyBorder="1">
      <alignment horizontal="center" wrapText="1"/>
      <protection/>
    </xf>
    <xf numFmtId="0" fontId="1" fillId="0" borderId="18" xfId="20" applyBorder="1">
      <alignment horizontal="center" wrapText="1"/>
      <protection/>
    </xf>
    <xf numFmtId="169" fontId="0" fillId="2" borderId="28" xfId="18" applyBorder="1">
      <alignment/>
      <protection/>
    </xf>
    <xf numFmtId="0" fontId="0" fillId="0" borderId="29" xfId="0" applyBorder="1" applyAlignment="1">
      <alignment/>
    </xf>
    <xf numFmtId="0" fontId="0" fillId="0" borderId="30" xfId="0" applyBorder="1" applyAlignment="1">
      <alignment/>
    </xf>
    <xf numFmtId="42" fontId="0" fillId="2" borderId="28" xfId="15" applyBorder="1">
      <alignment/>
      <protection/>
    </xf>
    <xf numFmtId="0" fontId="0" fillId="0" borderId="31" xfId="0" applyBorder="1" applyAlignment="1">
      <alignment/>
    </xf>
    <xf numFmtId="0" fontId="0" fillId="0" borderId="0" xfId="0" applyAlignment="1">
      <alignment/>
    </xf>
    <xf numFmtId="0" fontId="0" fillId="0" borderId="0" xfId="0" applyBorder="1" applyAlignment="1">
      <alignment/>
    </xf>
    <xf numFmtId="0" fontId="6" fillId="0" borderId="0" xfId="38" applyBorder="1" applyAlignment="1">
      <alignment horizontal="center"/>
      <protection/>
    </xf>
    <xf numFmtId="0" fontId="0" fillId="0" borderId="14" xfId="0" applyBorder="1" applyAlignment="1">
      <alignment/>
    </xf>
    <xf numFmtId="0" fontId="0" fillId="0" borderId="15" xfId="0" applyBorder="1" applyAlignment="1">
      <alignment/>
    </xf>
    <xf numFmtId="168" fontId="5" fillId="0" borderId="15" xfId="37" applyFont="1" applyBorder="1">
      <alignment horizontal="center"/>
      <protection/>
    </xf>
    <xf numFmtId="0" fontId="0" fillId="0" borderId="17" xfId="0" applyBorder="1" applyAlignment="1">
      <alignment/>
    </xf>
    <xf numFmtId="0" fontId="1" fillId="0" borderId="32" xfId="0" applyFont="1" applyBorder="1" applyAlignment="1">
      <alignment horizontal="center" wrapText="1"/>
    </xf>
    <xf numFmtId="0" fontId="1" fillId="0" borderId="0" xfId="35" applyNumberFormat="1" applyFont="1" applyFill="1" applyBorder="1" applyAlignment="1" applyProtection="1">
      <alignment horizontal="left" indent="2"/>
      <protection/>
    </xf>
    <xf numFmtId="0" fontId="1" fillId="0" borderId="0" xfId="0" applyFont="1" applyBorder="1" applyAlignment="1">
      <alignment horizontal="center" vertical="top" wrapText="1"/>
    </xf>
    <xf numFmtId="0" fontId="1" fillId="0" borderId="33" xfId="0" applyFont="1" applyBorder="1" applyAlignment="1">
      <alignment horizontal="center" vertical="top" wrapText="1"/>
    </xf>
    <xf numFmtId="0" fontId="0" fillId="0" borderId="19" xfId="0" applyBorder="1" applyAlignment="1">
      <alignment/>
    </xf>
    <xf numFmtId="0" fontId="1" fillId="0" borderId="8" xfId="20" applyBorder="1">
      <alignment horizontal="center" wrapText="1"/>
      <protection/>
    </xf>
    <xf numFmtId="0" fontId="1" fillId="0" borderId="20" xfId="0" applyFont="1" applyBorder="1" applyAlignment="1">
      <alignment horizontal="center" vertical="top" wrapText="1"/>
    </xf>
    <xf numFmtId="0" fontId="1" fillId="0" borderId="0" xfId="33" applyNumberFormat="1" applyFont="1" applyFill="1" applyBorder="1" applyAlignment="1" applyProtection="1">
      <alignment/>
      <protection/>
    </xf>
    <xf numFmtId="0" fontId="8" fillId="0" borderId="0" xfId="0" applyFont="1" applyBorder="1" applyAlignment="1">
      <alignment/>
    </xf>
    <xf numFmtId="0" fontId="0" fillId="0" borderId="33" xfId="0" applyBorder="1" applyAlignment="1">
      <alignment/>
    </xf>
    <xf numFmtId="0" fontId="0" fillId="0" borderId="34" xfId="0" applyBorder="1" applyAlignment="1">
      <alignment/>
    </xf>
    <xf numFmtId="0" fontId="1" fillId="0" borderId="35" xfId="20" applyFont="1" applyBorder="1" applyAlignment="1">
      <alignment horizontal="center"/>
      <protection/>
    </xf>
    <xf numFmtId="0" fontId="1" fillId="0" borderId="36" xfId="0" applyFont="1" applyBorder="1" applyAlignment="1">
      <alignment horizontal="center" vertical="top" wrapText="1"/>
    </xf>
    <xf numFmtId="0" fontId="0" fillId="0" borderId="37" xfId="0" applyBorder="1" applyAlignment="1">
      <alignment/>
    </xf>
    <xf numFmtId="0" fontId="1" fillId="0" borderId="8" xfId="20" applyBorder="1" applyAlignment="1">
      <alignment horizontal="center"/>
      <protection/>
    </xf>
    <xf numFmtId="37" fontId="0" fillId="2" borderId="1" xfId="17" applyNumberFormat="1" applyFont="1" applyFill="1" applyBorder="1" applyAlignment="1" applyProtection="1">
      <alignment/>
      <protection/>
    </xf>
    <xf numFmtId="37" fontId="0" fillId="2" borderId="28" xfId="17" applyBorder="1">
      <alignment/>
      <protection/>
    </xf>
    <xf numFmtId="37" fontId="0" fillId="2" borderId="1" xfId="17" applyBorder="1">
      <alignment/>
      <protection/>
    </xf>
    <xf numFmtId="0" fontId="4" fillId="0" borderId="17" xfId="34" applyBorder="1">
      <alignment horizontal="right"/>
      <protection/>
    </xf>
    <xf numFmtId="175" fontId="1" fillId="0" borderId="0" xfId="32" applyNumberFormat="1" applyFont="1" applyBorder="1">
      <alignment horizontal="left"/>
      <protection/>
    </xf>
    <xf numFmtId="0" fontId="1" fillId="0" borderId="2" xfId="0" applyFont="1" applyBorder="1" applyAlignment="1">
      <alignment horizontal="center" wrapText="1"/>
    </xf>
    <xf numFmtId="177" fontId="1" fillId="0" borderId="0" xfId="35" applyNumberFormat="1" applyFont="1" applyBorder="1">
      <alignment horizontal="left" indent="2"/>
      <protection/>
    </xf>
    <xf numFmtId="178" fontId="1" fillId="0" borderId="0" xfId="35" applyNumberFormat="1" applyFont="1" applyBorder="1">
      <alignment horizontal="left" indent="2"/>
      <protection/>
    </xf>
    <xf numFmtId="0" fontId="0" fillId="0" borderId="24" xfId="0" applyBorder="1" applyAlignment="1">
      <alignment/>
    </xf>
    <xf numFmtId="0" fontId="1" fillId="0" borderId="23" xfId="35" applyFont="1" applyBorder="1">
      <alignment horizontal="left" indent="2"/>
      <protection/>
    </xf>
    <xf numFmtId="0" fontId="0" fillId="0" borderId="23" xfId="0" applyBorder="1" applyAlignment="1">
      <alignment/>
    </xf>
    <xf numFmtId="173" fontId="1" fillId="0" borderId="0" xfId="32" applyNumberFormat="1" applyFont="1" applyBorder="1" applyAlignment="1">
      <alignment/>
      <protection/>
    </xf>
    <xf numFmtId="0" fontId="1" fillId="0" borderId="16" xfId="0" applyFont="1" applyBorder="1" applyAlignment="1">
      <alignment horizontal="center" vertical="top" wrapText="1"/>
    </xf>
    <xf numFmtId="0" fontId="0" fillId="0" borderId="38" xfId="0" applyBorder="1" applyAlignment="1">
      <alignment/>
    </xf>
    <xf numFmtId="0" fontId="1" fillId="0" borderId="15" xfId="20" applyFont="1" applyBorder="1" applyAlignment="1">
      <alignment horizontal="center"/>
      <protection/>
    </xf>
    <xf numFmtId="174" fontId="1" fillId="0" borderId="0" xfId="32" applyNumberFormat="1" applyFont="1" applyBorder="1">
      <alignment horizontal="left"/>
      <protection/>
    </xf>
    <xf numFmtId="172" fontId="1" fillId="0" borderId="0" xfId="35" applyNumberFormat="1" applyBorder="1">
      <alignment horizontal="left" indent="2"/>
      <protection/>
    </xf>
    <xf numFmtId="0" fontId="1" fillId="0" borderId="27" xfId="36" applyBorder="1" applyAlignment="1">
      <alignment horizontal="right"/>
      <protection/>
    </xf>
    <xf numFmtId="0" fontId="1" fillId="0" borderId="17" xfId="32" applyBorder="1">
      <alignment horizontal="left"/>
      <protection/>
    </xf>
    <xf numFmtId="172" fontId="1" fillId="0" borderId="0" xfId="35" applyNumberFormat="1" applyFont="1" applyBorder="1">
      <alignment horizontal="left" indent="2"/>
      <protection/>
    </xf>
    <xf numFmtId="168" fontId="5" fillId="0" borderId="0" xfId="37" applyFont="1" applyBorder="1">
      <alignment horizontal="center"/>
      <protection/>
    </xf>
    <xf numFmtId="49" fontId="2" fillId="4" borderId="2" xfId="27" applyBorder="1">
      <alignment wrapText="1"/>
      <protection locked="0"/>
    </xf>
    <xf numFmtId="42" fontId="0" fillId="3" borderId="33" xfId="25" applyBorder="1">
      <alignment/>
      <protection locked="0"/>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 fillId="0" borderId="0" xfId="36" applyBorder="1">
      <alignment horizontal="left" indent="4"/>
      <protection/>
    </xf>
    <xf numFmtId="0" fontId="7" fillId="0" borderId="17" xfId="0" applyFont="1" applyBorder="1" applyAlignment="1">
      <alignment/>
    </xf>
    <xf numFmtId="0" fontId="7" fillId="0" borderId="18" xfId="0" applyFont="1" applyBorder="1" applyAlignment="1">
      <alignment/>
    </xf>
    <xf numFmtId="0" fontId="4" fillId="0" borderId="24" xfId="34" applyBorder="1">
      <alignment horizontal="right"/>
      <protection/>
    </xf>
    <xf numFmtId="0" fontId="0" fillId="0" borderId="39" xfId="0" applyBorder="1" applyAlignment="1">
      <alignment/>
    </xf>
    <xf numFmtId="0" fontId="6" fillId="0" borderId="0" xfId="38" applyFont="1" applyBorder="1" applyAlignment="1">
      <alignment horizontal="center"/>
      <protection/>
    </xf>
    <xf numFmtId="168" fontId="5" fillId="0" borderId="0" xfId="37" applyBorder="1" applyAlignment="1">
      <alignment horizontal="center"/>
      <protection/>
    </xf>
    <xf numFmtId="0" fontId="7" fillId="0" borderId="23" xfId="0" applyFont="1" applyBorder="1" applyAlignment="1">
      <alignment/>
    </xf>
    <xf numFmtId="0" fontId="1" fillId="0" borderId="0" xfId="20" applyBorder="1" applyAlignment="1">
      <alignment horizontal="center"/>
      <protection/>
    </xf>
    <xf numFmtId="49" fontId="2" fillId="4" borderId="2" xfId="27" applyBorder="1" applyAlignment="1">
      <alignment horizontal="center" wrapText="1"/>
      <protection locked="0"/>
    </xf>
    <xf numFmtId="0" fontId="1" fillId="0" borderId="40" xfId="32" applyBorder="1">
      <alignment horizontal="left"/>
      <protection/>
    </xf>
    <xf numFmtId="0" fontId="1" fillId="0" borderId="41" xfId="32" applyBorder="1">
      <alignment horizontal="left"/>
      <protection/>
    </xf>
    <xf numFmtId="0" fontId="0" fillId="0" borderId="42" xfId="0" applyBorder="1" applyAlignment="1">
      <alignment/>
    </xf>
    <xf numFmtId="0" fontId="7" fillId="0" borderId="3" xfId="0" applyFont="1" applyBorder="1" applyAlignment="1">
      <alignment/>
    </xf>
    <xf numFmtId="0" fontId="7" fillId="0" borderId="4" xfId="0" applyFont="1" applyBorder="1" applyAlignment="1">
      <alignment/>
    </xf>
    <xf numFmtId="0" fontId="7" fillId="0" borderId="5" xfId="0" applyFont="1" applyBorder="1" applyAlignment="1">
      <alignment/>
    </xf>
    <xf numFmtId="0" fontId="4" fillId="0" borderId="7" xfId="0" applyFont="1" applyBorder="1" applyAlignment="1">
      <alignment horizontal="center"/>
    </xf>
    <xf numFmtId="0" fontId="4" fillId="5" borderId="0" xfId="0" applyFont="1" applyFill="1" applyBorder="1" applyAlignment="1">
      <alignment horizontal="center"/>
    </xf>
    <xf numFmtId="0" fontId="4" fillId="5" borderId="7" xfId="0" applyFont="1" applyFill="1" applyBorder="1" applyAlignment="1">
      <alignment horizontal="center"/>
    </xf>
    <xf numFmtId="0" fontId="5" fillId="0" borderId="0" xfId="0" applyFont="1" applyAlignment="1">
      <alignment horizontal="center"/>
    </xf>
    <xf numFmtId="0" fontId="5" fillId="0" borderId="6"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1" fillId="0" borderId="26" xfId="20" applyBorder="1">
      <alignment horizontal="center" wrapText="1"/>
      <protection/>
    </xf>
    <xf numFmtId="0" fontId="5" fillId="0" borderId="7" xfId="0" applyFont="1" applyBorder="1" applyAlignment="1">
      <alignment horizontal="center"/>
    </xf>
    <xf numFmtId="49" fontId="5" fillId="0" borderId="17" xfId="0" applyNumberFormat="1" applyFont="1" applyBorder="1" applyAlignment="1">
      <alignment horizontal="right"/>
    </xf>
    <xf numFmtId="180" fontId="1" fillId="0" borderId="0" xfId="32" applyNumberFormat="1" applyFont="1" applyBorder="1">
      <alignment horizontal="left"/>
      <protection/>
    </xf>
    <xf numFmtId="181" fontId="1" fillId="0" borderId="0" xfId="35" applyNumberFormat="1" applyFont="1" applyBorder="1">
      <alignment horizontal="left" indent="2"/>
      <protection/>
    </xf>
    <xf numFmtId="42" fontId="0" fillId="2" borderId="43" xfId="15" applyBorder="1">
      <alignment/>
      <protection/>
    </xf>
    <xf numFmtId="182" fontId="1" fillId="0" borderId="0" xfId="36" applyNumberFormat="1" applyFont="1" applyBorder="1">
      <alignment horizontal="left" indent="4"/>
      <protection/>
    </xf>
    <xf numFmtId="42" fontId="0" fillId="3" borderId="44" xfId="25" applyBorder="1">
      <alignment/>
      <protection locked="0"/>
    </xf>
    <xf numFmtId="183" fontId="1" fillId="0" borderId="0" xfId="36" applyNumberFormat="1" applyFont="1" applyBorder="1">
      <alignment horizontal="left" indent="4"/>
      <protection/>
    </xf>
    <xf numFmtId="42" fontId="0" fillId="3" borderId="45" xfId="25" applyBorder="1">
      <alignment/>
      <protection locked="0"/>
    </xf>
    <xf numFmtId="0" fontId="5" fillId="0" borderId="0" xfId="0" applyFont="1" applyBorder="1" applyAlignment="1">
      <alignment horizontal="left" indent="4"/>
    </xf>
    <xf numFmtId="184" fontId="1" fillId="0" borderId="0" xfId="35" applyNumberFormat="1" applyFont="1" applyBorder="1">
      <alignment horizontal="left" indent="2"/>
      <protection/>
    </xf>
    <xf numFmtId="185" fontId="1" fillId="0" borderId="0" xfId="35" applyNumberFormat="1" applyFont="1" applyBorder="1">
      <alignment horizontal="left" indent="2"/>
      <protection/>
    </xf>
    <xf numFmtId="186" fontId="1" fillId="0" borderId="0" xfId="35" applyNumberFormat="1" applyFont="1" applyBorder="1">
      <alignment horizontal="left" indent="2"/>
      <protection/>
    </xf>
    <xf numFmtId="187" fontId="1" fillId="0" borderId="0" xfId="35" applyNumberFormat="1" applyFont="1" applyBorder="1">
      <alignment horizontal="left" indent="2"/>
      <protection/>
    </xf>
    <xf numFmtId="188" fontId="1" fillId="0" borderId="0" xfId="35" applyNumberFormat="1" applyFont="1" applyBorder="1">
      <alignment horizontal="left" indent="2"/>
      <protection/>
    </xf>
    <xf numFmtId="42" fontId="0" fillId="2" borderId="46" xfId="15" applyBorder="1">
      <alignment/>
      <protection/>
    </xf>
    <xf numFmtId="189" fontId="1" fillId="0" borderId="0" xfId="32" applyNumberFormat="1" applyFont="1" applyBorder="1">
      <alignment horizontal="left"/>
      <protection/>
    </xf>
    <xf numFmtId="0" fontId="5" fillId="0" borderId="0" xfId="0" applyFont="1" applyBorder="1" applyAlignment="1">
      <alignment/>
    </xf>
    <xf numFmtId="190" fontId="1" fillId="0" borderId="0" xfId="32" applyNumberFormat="1" applyFont="1" applyBorder="1">
      <alignment horizontal="left"/>
      <protection/>
    </xf>
    <xf numFmtId="191" fontId="1" fillId="0" borderId="0" xfId="32" applyNumberFormat="1" applyFont="1" applyBorder="1">
      <alignment horizontal="left"/>
      <protection/>
    </xf>
    <xf numFmtId="192" fontId="1" fillId="0" borderId="0" xfId="35" applyNumberFormat="1" applyFont="1" applyBorder="1">
      <alignment horizontal="left" indent="2"/>
      <protection/>
    </xf>
    <xf numFmtId="193" fontId="1" fillId="0" borderId="0" xfId="32" applyNumberFormat="1" applyFont="1" applyBorder="1">
      <alignment horizontal="left"/>
      <protection/>
    </xf>
    <xf numFmtId="194" fontId="1" fillId="0" borderId="0" xfId="35" applyNumberFormat="1" applyFont="1" applyBorder="1">
      <alignment horizontal="left" indent="2"/>
      <protection/>
    </xf>
    <xf numFmtId="0" fontId="7" fillId="0" borderId="24" xfId="0" applyFont="1" applyBorder="1" applyAlignment="1">
      <alignment/>
    </xf>
    <xf numFmtId="195" fontId="1" fillId="0" borderId="23" xfId="35" applyNumberFormat="1" applyFont="1" applyBorder="1">
      <alignment horizontal="left" indent="2"/>
      <protection/>
    </xf>
    <xf numFmtId="42" fontId="0" fillId="2" borderId="47" xfId="15" applyBorder="1">
      <alignment/>
      <protection/>
    </xf>
    <xf numFmtId="0" fontId="7" fillId="0" borderId="14" xfId="0" applyFont="1" applyBorder="1" applyAlignment="1">
      <alignment/>
    </xf>
    <xf numFmtId="0" fontId="6" fillId="0" borderId="15" xfId="38" applyBorder="1">
      <alignment horizontal="center"/>
      <protection/>
    </xf>
    <xf numFmtId="0" fontId="7" fillId="0" borderId="15" xfId="0" applyFont="1" applyBorder="1" applyAlignment="1">
      <alignment/>
    </xf>
    <xf numFmtId="0" fontId="7" fillId="0" borderId="16" xfId="0" applyFont="1" applyBorder="1" applyAlignment="1">
      <alignment/>
    </xf>
    <xf numFmtId="0" fontId="7" fillId="0" borderId="25" xfId="0" applyFont="1" applyBorder="1" applyAlignment="1">
      <alignment/>
    </xf>
    <xf numFmtId="49" fontId="1" fillId="4" borderId="2" xfId="27" applyFont="1" applyBorder="1">
      <alignment wrapText="1"/>
      <protection locked="0"/>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8" fillId="0" borderId="0" xfId="0" applyFont="1" applyBorder="1" applyAlignment="1">
      <alignment horizontal="left" indent="3"/>
    </xf>
    <xf numFmtId="196" fontId="1" fillId="0" borderId="0" xfId="35" applyNumberFormat="1" applyFont="1" applyBorder="1">
      <alignment horizontal="left" indent="2"/>
      <protection/>
    </xf>
    <xf numFmtId="0" fontId="8" fillId="0" borderId="0" xfId="0" applyFont="1" applyBorder="1" applyAlignment="1">
      <alignment horizontal="left" indent="2"/>
    </xf>
    <xf numFmtId="0" fontId="1" fillId="0" borderId="0" xfId="36" applyNumberFormat="1" applyFont="1" applyFill="1" applyBorder="1" applyAlignment="1" applyProtection="1">
      <alignment horizontal="left" indent="4"/>
      <protection/>
    </xf>
    <xf numFmtId="0" fontId="8" fillId="0" borderId="0" xfId="0" applyFont="1" applyBorder="1" applyAlignment="1">
      <alignment/>
    </xf>
    <xf numFmtId="0" fontId="8" fillId="0" borderId="0" xfId="0" applyFont="1" applyBorder="1" applyAlignment="1">
      <alignment horizontal="left" indent="4"/>
    </xf>
    <xf numFmtId="0" fontId="9" fillId="0" borderId="0" xfId="0" applyFont="1" applyBorder="1" applyAlignment="1">
      <alignment/>
    </xf>
    <xf numFmtId="42" fontId="0" fillId="2" borderId="1" xfId="15" applyFont="1" applyBorder="1">
      <alignment/>
      <protection/>
    </xf>
    <xf numFmtId="199" fontId="1" fillId="0" borderId="0" xfId="32" applyNumberFormat="1" applyFont="1" applyBorder="1">
      <alignment horizontal="left"/>
      <protection/>
    </xf>
    <xf numFmtId="200" fontId="1" fillId="0" borderId="0" xfId="32" applyNumberFormat="1" applyFont="1" applyBorder="1">
      <alignment horizontal="left"/>
      <protection/>
    </xf>
    <xf numFmtId="201" fontId="1" fillId="0" borderId="0" xfId="32" applyNumberFormat="1" applyFont="1" applyBorder="1">
      <alignment horizontal="left"/>
      <protection/>
    </xf>
    <xf numFmtId="202" fontId="1" fillId="0" borderId="0" xfId="32" applyNumberFormat="1" applyFont="1" applyBorder="1">
      <alignment horizontal="left"/>
      <protection/>
    </xf>
    <xf numFmtId="203" fontId="4" fillId="0" borderId="0" xfId="0" applyNumberFormat="1" applyFont="1" applyAlignment="1" applyProtection="1">
      <alignment/>
      <protection hidden="1"/>
    </xf>
    <xf numFmtId="0" fontId="4" fillId="0" borderId="0" xfId="0" applyFont="1" applyAlignment="1">
      <alignment/>
    </xf>
    <xf numFmtId="204" fontId="0" fillId="0" borderId="0" xfId="0" applyNumberFormat="1" applyAlignment="1">
      <alignment/>
    </xf>
    <xf numFmtId="203" fontId="4" fillId="0" borderId="4" xfId="0" applyNumberFormat="1" applyFont="1" applyBorder="1" applyAlignment="1" applyProtection="1">
      <alignment/>
      <protection hidden="1"/>
    </xf>
    <xf numFmtId="0" fontId="4" fillId="0" borderId="4" xfId="0" applyFont="1" applyBorder="1" applyAlignment="1">
      <alignment/>
    </xf>
    <xf numFmtId="204" fontId="0" fillId="0" borderId="4" xfId="0" applyNumberFormat="1" applyBorder="1" applyAlignment="1">
      <alignment/>
    </xf>
    <xf numFmtId="203" fontId="4" fillId="0" borderId="0" xfId="0" applyNumberFormat="1" applyFont="1" applyBorder="1" applyAlignment="1" applyProtection="1">
      <alignment/>
      <protection hidden="1"/>
    </xf>
    <xf numFmtId="0" fontId="4" fillId="0" borderId="0" xfId="0" applyFont="1" applyBorder="1" applyAlignment="1">
      <alignment/>
    </xf>
    <xf numFmtId="204" fontId="0" fillId="0" borderId="0" xfId="0" applyNumberFormat="1" applyBorder="1" applyAlignment="1">
      <alignment/>
    </xf>
    <xf numFmtId="203" fontId="1" fillId="0" borderId="14" xfId="0" applyNumberFormat="1" applyFont="1" applyBorder="1" applyAlignment="1" applyProtection="1">
      <alignment/>
      <protection hidden="1"/>
    </xf>
    <xf numFmtId="0" fontId="4" fillId="0" borderId="15" xfId="0" applyFont="1" applyBorder="1" applyAlignment="1">
      <alignment/>
    </xf>
    <xf numFmtId="203" fontId="4" fillId="0" borderId="17" xfId="0" applyNumberFormat="1" applyFont="1" applyBorder="1" applyAlignment="1" applyProtection="1">
      <alignment/>
      <protection hidden="1"/>
    </xf>
    <xf numFmtId="0" fontId="1" fillId="0" borderId="0" xfId="20" applyNumberFormat="1" applyFont="1" applyFill="1" applyBorder="1" applyAlignment="1" applyProtection="1">
      <alignment horizontal="center" wrapText="1"/>
      <protection/>
    </xf>
    <xf numFmtId="203" fontId="0" fillId="0" borderId="17" xfId="0" applyNumberFormat="1" applyFont="1" applyBorder="1" applyAlignment="1" applyProtection="1">
      <alignment/>
      <protection hidden="1"/>
    </xf>
    <xf numFmtId="0" fontId="1" fillId="0" borderId="0" xfId="0" applyFont="1" applyBorder="1" applyAlignment="1">
      <alignment/>
    </xf>
    <xf numFmtId="203" fontId="0" fillId="0" borderId="24" xfId="0" applyNumberFormat="1" applyFont="1" applyBorder="1" applyAlignment="1" applyProtection="1">
      <alignment/>
      <protection hidden="1"/>
    </xf>
    <xf numFmtId="203" fontId="4" fillId="0" borderId="15" xfId="0" applyNumberFormat="1" applyFont="1" applyBorder="1" applyAlignment="1" applyProtection="1">
      <alignment/>
      <protection hidden="1"/>
    </xf>
    <xf numFmtId="204" fontId="0" fillId="0" borderId="15" xfId="0" applyNumberFormat="1" applyBorder="1" applyAlignment="1">
      <alignment/>
    </xf>
    <xf numFmtId="203" fontId="1" fillId="0" borderId="0" xfId="0" applyNumberFormat="1" applyFont="1" applyBorder="1" applyAlignment="1" applyProtection="1">
      <alignment/>
      <protection hidden="1"/>
    </xf>
    <xf numFmtId="203" fontId="4" fillId="0" borderId="14" xfId="0" applyNumberFormat="1" applyFont="1" applyBorder="1" applyAlignment="1" applyProtection="1">
      <alignment/>
      <protection hidden="1"/>
    </xf>
    <xf numFmtId="0" fontId="1" fillId="0" borderId="15" xfId="32" applyBorder="1">
      <alignment horizontal="left"/>
      <protection/>
    </xf>
    <xf numFmtId="0" fontId="0" fillId="0" borderId="17" xfId="0" applyNumberFormat="1" applyFont="1" applyBorder="1" applyAlignment="1" applyProtection="1">
      <alignment/>
      <protection/>
    </xf>
    <xf numFmtId="0" fontId="0" fillId="0" borderId="17" xfId="0" applyNumberFormat="1" applyFont="1" applyBorder="1" applyAlignment="1" applyProtection="1">
      <alignment/>
      <protection hidden="1"/>
    </xf>
    <xf numFmtId="203" fontId="4" fillId="0" borderId="24" xfId="0" applyNumberFormat="1" applyFont="1" applyBorder="1" applyAlignment="1" applyProtection="1">
      <alignment/>
      <protection hidden="1"/>
    </xf>
    <xf numFmtId="0" fontId="4" fillId="0" borderId="23" xfId="0" applyFont="1" applyBorder="1" applyAlignment="1">
      <alignment/>
    </xf>
    <xf numFmtId="204" fontId="0" fillId="0" borderId="23" xfId="0" applyNumberFormat="1" applyBorder="1" applyAlignment="1">
      <alignment/>
    </xf>
    <xf numFmtId="203" fontId="4" fillId="0" borderId="12" xfId="0" applyNumberFormat="1" applyFont="1" applyBorder="1" applyAlignment="1" applyProtection="1">
      <alignment/>
      <protection hidden="1"/>
    </xf>
    <xf numFmtId="0" fontId="4" fillId="0" borderId="12" xfId="0" applyFont="1" applyBorder="1" applyAlignment="1">
      <alignment/>
    </xf>
    <xf numFmtId="204" fontId="0" fillId="0" borderId="12" xfId="0" applyNumberFormat="1" applyBorder="1" applyAlignment="1">
      <alignment/>
    </xf>
    <xf numFmtId="0" fontId="0" fillId="0" borderId="14" xfId="0" applyNumberFormat="1" applyBorder="1" applyAlignment="1">
      <alignment/>
    </xf>
    <xf numFmtId="0" fontId="4" fillId="0" borderId="15" xfId="34" applyBorder="1">
      <alignment horizontal="right"/>
      <protection/>
    </xf>
    <xf numFmtId="0" fontId="1" fillId="0" borderId="17" xfId="0" applyNumberFormat="1" applyFont="1" applyBorder="1" applyAlignment="1" applyProtection="1">
      <alignment/>
      <protection hidden="1"/>
    </xf>
    <xf numFmtId="205" fontId="10" fillId="0" borderId="0" xfId="0" applyNumberFormat="1" applyFont="1" applyBorder="1" applyAlignment="1">
      <alignment horizontal="center"/>
    </xf>
    <xf numFmtId="0" fontId="4" fillId="0" borderId="17" xfId="0" applyNumberFormat="1" applyFont="1" applyBorder="1" applyAlignment="1" applyProtection="1">
      <alignment/>
      <protection hidden="1"/>
    </xf>
    <xf numFmtId="0" fontId="4" fillId="0" borderId="17" xfId="34" applyNumberFormat="1" applyBorder="1">
      <alignment horizontal="right"/>
      <protection/>
    </xf>
    <xf numFmtId="203" fontId="1" fillId="0" borderId="17" xfId="0" applyNumberFormat="1" applyFont="1" applyBorder="1" applyAlignment="1" applyProtection="1">
      <alignment/>
      <protection hidden="1"/>
    </xf>
    <xf numFmtId="2" fontId="0" fillId="0" borderId="17" xfId="0" applyNumberFormat="1" applyFont="1" applyBorder="1" applyAlignment="1" applyProtection="1">
      <alignment/>
      <protection hidden="1"/>
    </xf>
    <xf numFmtId="168" fontId="5" fillId="0" borderId="48" xfId="37" applyBorder="1">
      <alignment horizontal="center"/>
      <protection/>
    </xf>
    <xf numFmtId="206" fontId="1" fillId="0" borderId="0" xfId="32" applyNumberFormat="1" applyFont="1" applyBorder="1">
      <alignment horizontal="left"/>
      <protection/>
    </xf>
    <xf numFmtId="0" fontId="1" fillId="0" borderId="49" xfId="32" applyBorder="1" applyAlignment="1">
      <alignment horizontal="right"/>
      <protection/>
    </xf>
    <xf numFmtId="49" fontId="3" fillId="4" borderId="2" xfId="28" applyFont="1">
      <alignment wrapText="1"/>
      <protection locked="0"/>
    </xf>
    <xf numFmtId="49" fontId="3" fillId="4" borderId="50" xfId="28" applyBorder="1">
      <alignment wrapText="1"/>
      <protection locked="0"/>
    </xf>
    <xf numFmtId="0" fontId="1" fillId="0" borderId="21" xfId="0" applyFont="1" applyBorder="1" applyAlignment="1">
      <alignment horizontal="center" vertical="center" wrapText="1"/>
    </xf>
    <xf numFmtId="1" fontId="1" fillId="0" borderId="51" xfId="0" applyNumberFormat="1" applyFont="1" applyBorder="1" applyAlignment="1">
      <alignment horizontal="center" vertical="center" wrapText="1"/>
    </xf>
    <xf numFmtId="1" fontId="1" fillId="0" borderId="52" xfId="0" applyNumberFormat="1" applyFont="1" applyBorder="1" applyAlignment="1">
      <alignment horizontal="center" vertical="center" wrapText="1"/>
    </xf>
    <xf numFmtId="1" fontId="1" fillId="0" borderId="53" xfId="0" applyNumberFormat="1" applyFont="1" applyBorder="1" applyAlignment="1">
      <alignment horizontal="center" vertical="center" wrapText="1"/>
    </xf>
    <xf numFmtId="42" fontId="0" fillId="3" borderId="21" xfId="25" applyNumberFormat="1" applyFont="1" applyFill="1" applyBorder="1" applyAlignment="1" applyProtection="1">
      <alignment/>
      <protection locked="0"/>
    </xf>
    <xf numFmtId="42" fontId="0" fillId="3" borderId="33" xfId="25" applyNumberFormat="1" applyFont="1" applyFill="1" applyBorder="1" applyAlignment="1" applyProtection="1">
      <alignment/>
      <protection locked="0"/>
    </xf>
    <xf numFmtId="37" fontId="0" fillId="2" borderId="28" xfId="17" applyNumberFormat="1" applyFont="1" applyFill="1" applyBorder="1" applyAlignment="1" applyProtection="1">
      <alignment/>
      <protection/>
    </xf>
    <xf numFmtId="37" fontId="0" fillId="3" borderId="21" xfId="26" applyNumberFormat="1" applyFont="1" applyFill="1" applyBorder="1" applyAlignment="1" applyProtection="1">
      <alignment/>
      <protection locked="0"/>
    </xf>
    <xf numFmtId="0" fontId="1" fillId="0" borderId="53" xfId="0" applyFont="1" applyBorder="1" applyAlignment="1">
      <alignment horizontal="center" vertical="center" wrapText="1"/>
    </xf>
    <xf numFmtId="0" fontId="1" fillId="0" borderId="26" xfId="20" applyFont="1" applyBorder="1" applyAlignment="1">
      <alignment horizontal="center" wrapText="1"/>
      <protection/>
    </xf>
    <xf numFmtId="0" fontId="1" fillId="0" borderId="26" xfId="20" applyBorder="1" applyAlignment="1">
      <alignment horizontal="center" wrapText="1"/>
      <protection/>
    </xf>
    <xf numFmtId="0" fontId="1" fillId="0" borderId="54" xfId="20" applyFont="1" applyBorder="1" applyAlignment="1">
      <alignment horizontal="center" wrapText="1"/>
      <protection/>
    </xf>
    <xf numFmtId="0" fontId="4" fillId="0" borderId="0" xfId="0" applyFont="1" applyFill="1" applyBorder="1" applyAlignment="1">
      <alignment/>
    </xf>
    <xf numFmtId="49" fontId="4" fillId="2" borderId="1" xfId="19" applyNumberFormat="1" applyFont="1" applyFill="1" applyBorder="1" applyAlignment="1" applyProtection="1">
      <alignment/>
      <protection/>
    </xf>
    <xf numFmtId="0" fontId="13" fillId="0" borderId="0" xfId="38" applyFont="1" applyBorder="1" applyAlignment="1">
      <alignment horizontal="left"/>
      <protection/>
    </xf>
    <xf numFmtId="168" fontId="4" fillId="2" borderId="1" xfId="16" applyNumberFormat="1" applyFont="1" applyFill="1" applyBorder="1" applyAlignment="1" applyProtection="1">
      <alignment horizontal="left"/>
      <protection/>
    </xf>
    <xf numFmtId="37" fontId="4" fillId="3" borderId="2" xfId="26" applyFont="1" applyBorder="1" applyAlignment="1">
      <alignment horizontal="center"/>
      <protection locked="0"/>
    </xf>
    <xf numFmtId="0" fontId="13" fillId="0" borderId="8" xfId="20" applyFont="1" applyBorder="1" applyAlignment="1">
      <alignment horizontal="left"/>
      <protection/>
    </xf>
    <xf numFmtId="0" fontId="0" fillId="0" borderId="34" xfId="0" applyBorder="1" applyAlignment="1">
      <alignment/>
    </xf>
    <xf numFmtId="0" fontId="0" fillId="0" borderId="35" xfId="0" applyBorder="1" applyAlignment="1">
      <alignment/>
    </xf>
    <xf numFmtId="0" fontId="13" fillId="0" borderId="35" xfId="20" applyFont="1" applyBorder="1" applyAlignment="1">
      <alignment horizontal="left"/>
      <protection/>
    </xf>
    <xf numFmtId="0" fontId="0" fillId="0" borderId="36" xfId="0" applyBorder="1" applyAlignment="1">
      <alignment/>
    </xf>
    <xf numFmtId="0" fontId="0" fillId="0" borderId="55" xfId="0" applyBorder="1" applyAlignment="1">
      <alignment/>
    </xf>
    <xf numFmtId="0" fontId="0" fillId="0" borderId="56" xfId="0" applyBorder="1" applyAlignment="1">
      <alignment/>
    </xf>
    <xf numFmtId="0" fontId="0" fillId="0" borderId="52"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49" xfId="0" applyBorder="1" applyAlignment="1">
      <alignment/>
    </xf>
    <xf numFmtId="0" fontId="0" fillId="0" borderId="51" xfId="0" applyBorder="1" applyAlignment="1">
      <alignment/>
    </xf>
    <xf numFmtId="0" fontId="1" fillId="0" borderId="52" xfId="32" applyBorder="1" applyAlignment="1">
      <alignment horizontal="right"/>
      <protection/>
    </xf>
    <xf numFmtId="0" fontId="0" fillId="0" borderId="53" xfId="0" applyBorder="1" applyAlignment="1">
      <alignment/>
    </xf>
    <xf numFmtId="0" fontId="6" fillId="0" borderId="8" xfId="38" applyFont="1" applyBorder="1">
      <alignment horizontal="center"/>
      <protection/>
    </xf>
    <xf numFmtId="0" fontId="6" fillId="0" borderId="8" xfId="38" applyBorder="1">
      <alignment horizontal="center"/>
      <protection/>
    </xf>
    <xf numFmtId="0" fontId="7" fillId="0" borderId="59" xfId="0" applyFont="1" applyBorder="1" applyAlignment="1">
      <alignment/>
    </xf>
    <xf numFmtId="0" fontId="4" fillId="0" borderId="0" xfId="0" applyFont="1" applyBorder="1" applyAlignment="1">
      <alignment horizontal="right"/>
    </xf>
    <xf numFmtId="0" fontId="7" fillId="0" borderId="49" xfId="0" applyFont="1" applyBorder="1" applyAlignment="1">
      <alignment/>
    </xf>
    <xf numFmtId="0" fontId="7" fillId="0" borderId="51" xfId="0" applyFont="1" applyBorder="1" applyAlignment="1">
      <alignment/>
    </xf>
    <xf numFmtId="0" fontId="7" fillId="0" borderId="52" xfId="0" applyFont="1" applyBorder="1" applyAlignment="1">
      <alignment/>
    </xf>
    <xf numFmtId="0" fontId="4" fillId="0" borderId="52" xfId="0" applyFont="1" applyBorder="1" applyAlignment="1">
      <alignment horizontal="right"/>
    </xf>
    <xf numFmtId="49" fontId="4" fillId="2" borderId="60" xfId="19" applyNumberFormat="1" applyFont="1" applyFill="1" applyBorder="1" applyAlignment="1" applyProtection="1">
      <alignment/>
      <protection/>
    </xf>
    <xf numFmtId="0" fontId="7" fillId="0" borderId="53" xfId="0" applyFont="1" applyBorder="1" applyAlignment="1">
      <alignment/>
    </xf>
    <xf numFmtId="0" fontId="4" fillId="0" borderId="0" xfId="0" applyFont="1" applyAlignment="1">
      <alignment horizontal="right" wrapText="1"/>
    </xf>
    <xf numFmtId="49" fontId="4" fillId="2" borderId="1" xfId="19" applyFont="1" applyBorder="1">
      <alignment/>
      <protection/>
    </xf>
    <xf numFmtId="0" fontId="1" fillId="0" borderId="0" xfId="32" applyFont="1" applyBorder="1" applyAlignment="1">
      <alignment horizontal="left" wrapText="1"/>
      <protection/>
    </xf>
    <xf numFmtId="0" fontId="0" fillId="0" borderId="61" xfId="0" applyBorder="1" applyAlignment="1">
      <alignment/>
    </xf>
    <xf numFmtId="0" fontId="1" fillId="0" borderId="49" xfId="20" applyBorder="1">
      <alignment horizontal="center" wrapText="1"/>
      <protection/>
    </xf>
    <xf numFmtId="0" fontId="0" fillId="0" borderId="37" xfId="0" applyBorder="1" applyAlignment="1">
      <alignment/>
    </xf>
    <xf numFmtId="0" fontId="0" fillId="0" borderId="62" xfId="0" applyBorder="1" applyAlignment="1">
      <alignment/>
    </xf>
    <xf numFmtId="0" fontId="0" fillId="0" borderId="63" xfId="0" applyBorder="1" applyAlignment="1">
      <alignment/>
    </xf>
    <xf numFmtId="0" fontId="1" fillId="0" borderId="17" xfId="32" applyBorder="1" applyAlignment="1">
      <alignment horizontal="right"/>
      <protection/>
    </xf>
    <xf numFmtId="49" fontId="2" fillId="4" borderId="0" xfId="27" applyNumberFormat="1" applyFont="1" applyFill="1" applyBorder="1" applyAlignment="1" applyProtection="1">
      <alignment wrapText="1"/>
      <protection locked="0"/>
    </xf>
    <xf numFmtId="42" fontId="0" fillId="3" borderId="0" xfId="25" applyBorder="1">
      <alignment/>
      <protection locked="0"/>
    </xf>
    <xf numFmtId="37" fontId="0" fillId="3" borderId="0" xfId="26" applyBorder="1">
      <alignment/>
      <protection locked="0"/>
    </xf>
    <xf numFmtId="169" fontId="0" fillId="2" borderId="0" xfId="18" applyBorder="1">
      <alignment/>
      <protection/>
    </xf>
    <xf numFmtId="0" fontId="13" fillId="0" borderId="0" xfId="38" applyFont="1" applyBorder="1">
      <alignment horizontal="center"/>
      <protection/>
    </xf>
    <xf numFmtId="168" fontId="14" fillId="0" borderId="0" xfId="37" applyFont="1" applyBorder="1">
      <alignment horizontal="center"/>
      <protection/>
    </xf>
    <xf numFmtId="0" fontId="13" fillId="0" borderId="0" xfId="20" applyFont="1" applyBorder="1">
      <alignment horizontal="center" wrapText="1"/>
      <protection/>
    </xf>
    <xf numFmtId="0" fontId="13" fillId="0" borderId="0" xfId="20" applyFont="1" applyBorder="1" applyAlignment="1">
      <alignment horizontal="center"/>
      <protection/>
    </xf>
    <xf numFmtId="0" fontId="1" fillId="0" borderId="21" xfId="20" applyFont="1" applyBorder="1">
      <alignment horizontal="center" wrapText="1"/>
      <protection/>
    </xf>
    <xf numFmtId="0" fontId="1" fillId="0" borderId="21" xfId="20" applyBorder="1">
      <alignment horizontal="center" wrapText="1"/>
      <protection/>
    </xf>
    <xf numFmtId="49" fontId="4" fillId="2" borderId="21" xfId="19" applyFont="1" applyBorder="1">
      <alignment/>
      <protection/>
    </xf>
    <xf numFmtId="0" fontId="4" fillId="0" borderId="21" xfId="0" applyFont="1" applyBorder="1" applyAlignment="1">
      <alignment horizontal="right"/>
    </xf>
    <xf numFmtId="0" fontId="4" fillId="0" borderId="2" xfId="0" applyFont="1" applyBorder="1" applyAlignment="1">
      <alignment horizontal="center" wrapText="1"/>
    </xf>
    <xf numFmtId="49" fontId="4" fillId="2" borderId="2" xfId="19" applyFont="1" applyBorder="1">
      <alignment/>
      <protection/>
    </xf>
    <xf numFmtId="0" fontId="0" fillId="0" borderId="8" xfId="0" applyBorder="1" applyAlignment="1">
      <alignment/>
    </xf>
    <xf numFmtId="0" fontId="0" fillId="0" borderId="20" xfId="0" applyBorder="1" applyAlignment="1">
      <alignment/>
    </xf>
    <xf numFmtId="0" fontId="0" fillId="0" borderId="59" xfId="0" applyBorder="1" applyAlignment="1">
      <alignment/>
    </xf>
    <xf numFmtId="0" fontId="0" fillId="0" borderId="49" xfId="0" applyBorder="1" applyAlignment="1">
      <alignment/>
    </xf>
    <xf numFmtId="0" fontId="4" fillId="0" borderId="0" xfId="0" applyFont="1" applyBorder="1" applyAlignment="1">
      <alignment horizontal="right" wrapText="1"/>
    </xf>
    <xf numFmtId="173" fontId="1" fillId="0" borderId="0" xfId="32" applyNumberFormat="1" applyBorder="1">
      <alignment horizontal="left"/>
      <protection/>
    </xf>
    <xf numFmtId="174" fontId="1" fillId="0" borderId="0" xfId="32" applyNumberFormat="1" applyBorder="1">
      <alignment horizontal="left"/>
      <protection/>
    </xf>
    <xf numFmtId="176" fontId="1" fillId="0" borderId="0" xfId="32" applyNumberFormat="1" applyBorder="1">
      <alignment horizontal="left"/>
      <protection/>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1" fillId="0" borderId="14" xfId="0" applyFont="1" applyBorder="1" applyAlignment="1">
      <alignment horizontal="center" vertical="top" wrapText="1"/>
    </xf>
    <xf numFmtId="0" fontId="1" fillId="0" borderId="24" xfId="0" applyFont="1" applyBorder="1" applyAlignment="1">
      <alignment horizontal="center" vertical="center" wrapText="1"/>
    </xf>
    <xf numFmtId="0" fontId="0" fillId="0" borderId="64" xfId="0" applyBorder="1" applyAlignment="1">
      <alignment/>
    </xf>
    <xf numFmtId="175" fontId="1" fillId="0" borderId="8" xfId="32" applyNumberFormat="1" applyFont="1" applyBorder="1">
      <alignment horizontal="left"/>
      <protection/>
    </xf>
    <xf numFmtId="0" fontId="1" fillId="0" borderId="65" xfId="0" applyFont="1" applyBorder="1" applyAlignment="1">
      <alignment horizontal="center" wrapText="1"/>
    </xf>
    <xf numFmtId="0" fontId="1" fillId="0" borderId="8" xfId="0" applyFont="1" applyBorder="1" applyAlignment="1">
      <alignment horizontal="center" vertical="top" wrapText="1"/>
    </xf>
    <xf numFmtId="0" fontId="0" fillId="0" borderId="56" xfId="0" applyBorder="1" applyAlignment="1">
      <alignment/>
    </xf>
    <xf numFmtId="0" fontId="0" fillId="0" borderId="58" xfId="0" applyBorder="1" applyAlignment="1">
      <alignment/>
    </xf>
    <xf numFmtId="0" fontId="8" fillId="0" borderId="56" xfId="0" applyFont="1" applyBorder="1" applyAlignment="1">
      <alignment/>
    </xf>
    <xf numFmtId="0" fontId="8" fillId="0" borderId="58" xfId="0" applyFont="1" applyBorder="1" applyAlignment="1">
      <alignment/>
    </xf>
    <xf numFmtId="168" fontId="15" fillId="0" borderId="15" xfId="37" applyFont="1" applyBorder="1">
      <alignment horizontal="center"/>
      <protection/>
    </xf>
    <xf numFmtId="168" fontId="15" fillId="0" borderId="0" xfId="37" applyFont="1" applyBorder="1">
      <alignment horizontal="center"/>
      <protection/>
    </xf>
    <xf numFmtId="0" fontId="1" fillId="0" borderId="0" xfId="35" applyNumberFormat="1" applyFont="1" applyFill="1" applyBorder="1" applyAlignment="1" applyProtection="1">
      <alignment horizontal="left" wrapText="1" indent="2"/>
      <protection/>
    </xf>
    <xf numFmtId="168" fontId="15" fillId="0" borderId="2" xfId="37" applyFont="1" applyBorder="1" applyAlignment="1">
      <alignment horizontal="center"/>
      <protection/>
    </xf>
    <xf numFmtId="168" fontId="15" fillId="0" borderId="2" xfId="37" applyFont="1" applyBorder="1" applyAlignment="1">
      <alignment horizontal="center" wrapText="1"/>
      <protection/>
    </xf>
    <xf numFmtId="0" fontId="1" fillId="0" borderId="2" xfId="32" applyFont="1" applyBorder="1" applyAlignment="1">
      <alignment horizontal="center" wrapText="1"/>
      <protection/>
    </xf>
    <xf numFmtId="49" fontId="2" fillId="4" borderId="2" xfId="27" applyFont="1" applyBorder="1">
      <alignment wrapText="1"/>
      <protection locked="0"/>
    </xf>
    <xf numFmtId="0" fontId="0" fillId="0" borderId="0" xfId="0" applyFont="1" applyBorder="1" applyAlignment="1">
      <alignment/>
    </xf>
    <xf numFmtId="0" fontId="5" fillId="0" borderId="0" xfId="0" applyFont="1" applyAlignment="1">
      <alignment horizontal="right"/>
    </xf>
    <xf numFmtId="49" fontId="5" fillId="2" borderId="1" xfId="19" applyNumberFormat="1" applyFont="1" applyFill="1" applyBorder="1" applyAlignment="1" applyProtection="1">
      <alignment/>
      <protection/>
    </xf>
    <xf numFmtId="49" fontId="5" fillId="2" borderId="1" xfId="19" applyFont="1" applyBorder="1">
      <alignment/>
      <protection/>
    </xf>
    <xf numFmtId="0" fontId="1" fillId="0" borderId="37" xfId="32" applyBorder="1" applyAlignment="1">
      <alignment horizontal="right"/>
      <protection/>
    </xf>
    <xf numFmtId="0" fontId="1" fillId="0" borderId="66" xfId="32" applyBorder="1">
      <alignment horizontal="left"/>
      <protection/>
    </xf>
    <xf numFmtId="0" fontId="7" fillId="0" borderId="55" xfId="0" applyFont="1" applyBorder="1" applyAlignment="1">
      <alignment/>
    </xf>
    <xf numFmtId="0" fontId="7" fillId="0" borderId="57" xfId="0" applyFont="1" applyBorder="1" applyAlignment="1">
      <alignment/>
    </xf>
    <xf numFmtId="0" fontId="7" fillId="0" borderId="19" xfId="0" applyFont="1" applyBorder="1" applyAlignment="1">
      <alignment/>
    </xf>
    <xf numFmtId="0" fontId="7" fillId="0" borderId="8" xfId="0" applyFont="1" applyBorder="1" applyAlignment="1">
      <alignment/>
    </xf>
    <xf numFmtId="0" fontId="7" fillId="0" borderId="20" xfId="0" applyFont="1" applyBorder="1" applyAlignment="1">
      <alignment/>
    </xf>
    <xf numFmtId="0" fontId="7" fillId="0" borderId="64" xfId="0" applyFont="1" applyBorder="1" applyAlignment="1">
      <alignment/>
    </xf>
    <xf numFmtId="0" fontId="7" fillId="0" borderId="67" xfId="0" applyFont="1" applyBorder="1" applyAlignment="1">
      <alignment/>
    </xf>
    <xf numFmtId="197" fontId="1" fillId="0" borderId="0" xfId="35" applyNumberFormat="1" applyFont="1" applyBorder="1" applyAlignment="1">
      <alignment horizontal="left" wrapText="1" indent="2"/>
      <protection/>
    </xf>
    <xf numFmtId="203" fontId="4" fillId="0" borderId="8" xfId="0" applyNumberFormat="1" applyFont="1" applyBorder="1" applyAlignment="1" applyProtection="1">
      <alignment/>
      <protection hidden="1"/>
    </xf>
    <xf numFmtId="0" fontId="4" fillId="0" borderId="8" xfId="0" applyFont="1" applyBorder="1" applyAlignment="1">
      <alignment/>
    </xf>
    <xf numFmtId="204" fontId="0" fillId="0" borderId="8" xfId="0" applyNumberFormat="1" applyBorder="1" applyAlignment="1">
      <alignment/>
    </xf>
    <xf numFmtId="203" fontId="4" fillId="0" borderId="52" xfId="0" applyNumberFormat="1" applyFont="1" applyBorder="1" applyAlignment="1" applyProtection="1">
      <alignment/>
      <protection hidden="1"/>
    </xf>
    <xf numFmtId="0" fontId="4" fillId="0" borderId="52" xfId="0" applyFont="1" applyBorder="1" applyAlignment="1">
      <alignment/>
    </xf>
    <xf numFmtId="204" fontId="0" fillId="0" borderId="52" xfId="0" applyNumberFormat="1" applyBorder="1" applyAlignment="1">
      <alignment/>
    </xf>
    <xf numFmtId="0" fontId="1" fillId="0" borderId="0" xfId="20" applyFont="1" applyBorder="1" applyAlignment="1">
      <alignment horizontal="left"/>
      <protection/>
    </xf>
    <xf numFmtId="0" fontId="4" fillId="0" borderId="8" xfId="34" applyBorder="1">
      <alignment horizontal="right"/>
      <protection/>
    </xf>
    <xf numFmtId="0" fontId="4" fillId="0" borderId="52" xfId="34" applyBorder="1">
      <alignment horizontal="right"/>
      <protection/>
    </xf>
    <xf numFmtId="0" fontId="1" fillId="0" borderId="52" xfId="32" applyBorder="1">
      <alignment horizontal="left"/>
      <protection/>
    </xf>
    <xf numFmtId="0" fontId="0" fillId="0" borderId="64" xfId="0" applyBorder="1" applyAlignment="1">
      <alignment/>
    </xf>
    <xf numFmtId="0" fontId="1" fillId="0" borderId="52" xfId="35" applyBorder="1">
      <alignment horizontal="left" indent="2"/>
      <protection/>
    </xf>
    <xf numFmtId="0" fontId="0" fillId="0" borderId="67" xfId="0" applyBorder="1" applyAlignment="1">
      <alignment/>
    </xf>
    <xf numFmtId="0" fontId="6" fillId="0" borderId="0" xfId="20" applyNumberFormat="1" applyFont="1" applyFill="1" applyBorder="1" applyAlignment="1" applyProtection="1">
      <alignment horizontal="center" wrapText="1"/>
      <protection/>
    </xf>
    <xf numFmtId="0" fontId="6" fillId="0" borderId="38" xfId="20" applyFont="1" applyBorder="1">
      <alignment horizontal="center" wrapText="1"/>
      <protection/>
    </xf>
    <xf numFmtId="0" fontId="6" fillId="0" borderId="0" xfId="20" applyFont="1" applyBorder="1">
      <alignment horizontal="center" wrapText="1"/>
      <protection/>
    </xf>
    <xf numFmtId="49" fontId="3" fillId="5" borderId="51" xfId="28" applyFill="1" applyBorder="1">
      <alignment wrapText="1"/>
      <protection locked="0"/>
    </xf>
    <xf numFmtId="0" fontId="0" fillId="5" borderId="52" xfId="0" applyFill="1" applyBorder="1" applyAlignment="1">
      <alignment/>
    </xf>
    <xf numFmtId="0" fontId="0" fillId="5" borderId="53" xfId="0" applyFill="1" applyBorder="1" applyAlignment="1">
      <alignment/>
    </xf>
    <xf numFmtId="0" fontId="0" fillId="5" borderId="35" xfId="0" applyFill="1" applyBorder="1" applyAlignment="1">
      <alignment/>
    </xf>
    <xf numFmtId="0" fontId="0" fillId="5" borderId="36" xfId="0" applyFill="1" applyBorder="1" applyAlignment="1">
      <alignment/>
    </xf>
    <xf numFmtId="49" fontId="3" fillId="5" borderId="34" xfId="28" applyFill="1" applyBorder="1">
      <alignment wrapText="1"/>
      <protection locked="0"/>
    </xf>
    <xf numFmtId="0" fontId="5" fillId="0" borderId="0" xfId="0" applyFont="1" applyAlignment="1">
      <alignment horizontal="right" wrapText="1"/>
    </xf>
    <xf numFmtId="49" fontId="5" fillId="5" borderId="0" xfId="19" applyFont="1" applyFill="1" applyBorder="1">
      <alignment/>
      <protection/>
    </xf>
    <xf numFmtId="169" fontId="0" fillId="5" borderId="0" xfId="18" applyNumberFormat="1" applyFont="1" applyFill="1" applyBorder="1" applyAlignment="1" applyProtection="1">
      <alignment/>
      <protection/>
    </xf>
    <xf numFmtId="0" fontId="18" fillId="5" borderId="36" xfId="0" applyFont="1" applyFill="1" applyBorder="1" applyAlignment="1">
      <alignment/>
    </xf>
    <xf numFmtId="0" fontId="13" fillId="2" borderId="34" xfId="20" applyFont="1" applyFill="1" applyBorder="1">
      <alignment horizontal="center" wrapText="1"/>
      <protection/>
    </xf>
    <xf numFmtId="0" fontId="18" fillId="2" borderId="35" xfId="0" applyFont="1" applyFill="1" applyBorder="1" applyAlignment="1">
      <alignment/>
    </xf>
    <xf numFmtId="0" fontId="18" fillId="2" borderId="36" xfId="0" applyFont="1" applyFill="1" applyBorder="1" applyAlignment="1">
      <alignment/>
    </xf>
    <xf numFmtId="49" fontId="2" fillId="4" borderId="21" xfId="28" applyFont="1" applyBorder="1">
      <alignment wrapText="1"/>
      <protection locked="0"/>
    </xf>
    <xf numFmtId="49" fontId="2" fillId="4" borderId="2" xfId="28" applyFont="1" applyBorder="1">
      <alignment wrapText="1"/>
      <protection locked="0"/>
    </xf>
    <xf numFmtId="179" fontId="1" fillId="0" borderId="0" xfId="35" applyNumberFormat="1" applyFont="1" applyBorder="1" applyAlignment="1">
      <alignment horizontal="left" wrapText="1" indent="2"/>
      <protection/>
    </xf>
    <xf numFmtId="49" fontId="19" fillId="2" borderId="1" xfId="19" applyFont="1" applyBorder="1">
      <alignment/>
      <protection/>
    </xf>
    <xf numFmtId="198" fontId="1" fillId="0" borderId="0" xfId="32" applyNumberFormat="1" applyFont="1" applyBorder="1" applyAlignment="1">
      <alignment wrapText="1"/>
      <protection/>
    </xf>
    <xf numFmtId="42" fontId="0" fillId="2" borderId="1" xfId="15" applyFont="1" applyBorder="1">
      <alignment/>
      <protection/>
    </xf>
    <xf numFmtId="0" fontId="1" fillId="0" borderId="0" xfId="0" applyFont="1" applyBorder="1" applyAlignment="1">
      <alignment horizontal="left" indent="2"/>
    </xf>
    <xf numFmtId="0" fontId="0" fillId="0" borderId="68" xfId="0" applyBorder="1" applyAlignment="1">
      <alignment/>
    </xf>
    <xf numFmtId="0" fontId="0" fillId="0" borderId="69" xfId="0" applyBorder="1" applyAlignment="1">
      <alignment/>
    </xf>
    <xf numFmtId="42" fontId="0" fillId="5" borderId="52" xfId="15" applyFill="1" applyBorder="1">
      <alignment/>
      <protection/>
    </xf>
    <xf numFmtId="0" fontId="1" fillId="0" borderId="0" xfId="33" applyFont="1" applyBorder="1">
      <alignment horizontal="left"/>
      <protection/>
    </xf>
    <xf numFmtId="37" fontId="4" fillId="2" borderId="1" xfId="17" applyFont="1" applyBorder="1" applyAlignment="1">
      <alignment horizontal="center"/>
      <protection/>
    </xf>
    <xf numFmtId="168" fontId="15" fillId="5" borderId="15" xfId="37" applyFont="1" applyFill="1" applyBorder="1">
      <alignment horizontal="center"/>
      <protection/>
    </xf>
    <xf numFmtId="0" fontId="1" fillId="0" borderId="52" xfId="32" applyFont="1" applyBorder="1" applyAlignment="1">
      <alignment horizontal="right"/>
      <protection/>
    </xf>
    <xf numFmtId="0" fontId="1" fillId="0" borderId="49" xfId="32" applyFont="1" applyBorder="1" applyAlignment="1">
      <alignment horizontal="right"/>
      <protection/>
    </xf>
    <xf numFmtId="0" fontId="0" fillId="0" borderId="48" xfId="0" applyBorder="1" applyAlignment="1">
      <alignment/>
    </xf>
    <xf numFmtId="0" fontId="8" fillId="0" borderId="49" xfId="0" applyFont="1" applyBorder="1" applyAlignment="1">
      <alignment/>
    </xf>
    <xf numFmtId="0" fontId="0" fillId="0" borderId="70" xfId="0" applyBorder="1" applyAlignment="1">
      <alignment/>
    </xf>
    <xf numFmtId="0" fontId="0" fillId="0" borderId="62" xfId="0" applyBorder="1" applyAlignment="1">
      <alignment/>
    </xf>
    <xf numFmtId="0" fontId="0" fillId="0" borderId="71" xfId="0" applyBorder="1" applyAlignment="1">
      <alignment/>
    </xf>
    <xf numFmtId="0" fontId="4" fillId="0" borderId="0" xfId="0" applyFont="1" applyBorder="1" applyAlignment="1" quotePrefix="1">
      <alignment/>
    </xf>
    <xf numFmtId="0" fontId="20" fillId="0" borderId="0" xfId="0" applyFont="1" applyBorder="1" applyAlignment="1">
      <alignment/>
    </xf>
    <xf numFmtId="0" fontId="4" fillId="0" borderId="0" xfId="0" applyFont="1" applyBorder="1" applyAlignment="1">
      <alignment horizontal="center"/>
    </xf>
    <xf numFmtId="49" fontId="2" fillId="4" borderId="2" xfId="27" applyNumberFormat="1" applyFont="1" applyFill="1" applyBorder="1" applyAlignment="1" applyProtection="1">
      <alignment wrapText="1"/>
      <protection locked="0"/>
    </xf>
    <xf numFmtId="49" fontId="16" fillId="4" borderId="2" xfId="30" applyNumberFormat="1" applyFont="1" applyFill="1" applyBorder="1" applyAlignment="1" applyProtection="1">
      <alignment wrapText="1"/>
      <protection locked="0"/>
    </xf>
    <xf numFmtId="0" fontId="0" fillId="0" borderId="8" xfId="0" applyBorder="1" applyAlignment="1">
      <alignment/>
    </xf>
    <xf numFmtId="0" fontId="13" fillId="0" borderId="34" xfId="20" applyFont="1" applyBorder="1" applyAlignment="1">
      <alignment horizontal="center" wrapText="1"/>
      <protection/>
    </xf>
    <xf numFmtId="0" fontId="13" fillId="0" borderId="35" xfId="20" applyFont="1" applyBorder="1" applyAlignment="1">
      <alignment horizontal="center" wrapText="1"/>
      <protection/>
    </xf>
    <xf numFmtId="0" fontId="13" fillId="0" borderId="36" xfId="20" applyFont="1" applyBorder="1" applyAlignment="1">
      <alignment horizontal="center" wrapText="1"/>
      <protection/>
    </xf>
    <xf numFmtId="0" fontId="1" fillId="0" borderId="34" xfId="20" applyBorder="1" applyAlignment="1">
      <alignment horizontal="center" wrapText="1"/>
      <protection/>
    </xf>
    <xf numFmtId="0" fontId="1" fillId="0" borderId="35" xfId="20" applyBorder="1" applyAlignment="1">
      <alignment horizontal="center" wrapText="1"/>
      <protection/>
    </xf>
    <xf numFmtId="0" fontId="1" fillId="0" borderId="36" xfId="20" applyBorder="1" applyAlignment="1">
      <alignment horizontal="center" wrapText="1"/>
      <protection/>
    </xf>
    <xf numFmtId="0" fontId="1" fillId="0" borderId="33" xfId="20" applyFont="1" applyBorder="1" applyAlignment="1">
      <alignment horizontal="center" wrapText="1"/>
      <protection/>
    </xf>
    <xf numFmtId="0" fontId="1" fillId="0" borderId="21" xfId="20" applyFont="1" applyBorder="1" applyAlignment="1">
      <alignment horizontal="center" wrapText="1"/>
      <protection/>
    </xf>
    <xf numFmtId="0" fontId="1" fillId="0" borderId="72" xfId="20" applyBorder="1" applyAlignment="1">
      <alignment horizontal="center" wrapText="1"/>
      <protection/>
    </xf>
    <xf numFmtId="0" fontId="1" fillId="0" borderId="38" xfId="20" applyFont="1" applyBorder="1" applyAlignment="1">
      <alignment horizontal="center" wrapText="1"/>
      <protection/>
    </xf>
    <xf numFmtId="0" fontId="1" fillId="0" borderId="73" xfId="20" applyFont="1" applyBorder="1" applyAlignment="1">
      <alignment horizontal="center" wrapText="1"/>
      <protection/>
    </xf>
    <xf numFmtId="0" fontId="1" fillId="0" borderId="74" xfId="20" applyBorder="1" applyAlignment="1">
      <alignment horizontal="center" wrapText="1"/>
      <protection/>
    </xf>
    <xf numFmtId="0" fontId="1" fillId="0" borderId="56" xfId="20" applyBorder="1" applyAlignment="1">
      <alignment horizontal="center" wrapText="1"/>
      <protection/>
    </xf>
    <xf numFmtId="0" fontId="1" fillId="0" borderId="62" xfId="20" applyBorder="1" applyAlignment="1">
      <alignment horizontal="center" wrapText="1"/>
      <protection/>
    </xf>
    <xf numFmtId="0" fontId="1" fillId="0" borderId="34" xfId="20" applyFont="1" applyBorder="1" applyAlignment="1">
      <alignment horizontal="center" wrapText="1"/>
      <protection/>
    </xf>
    <xf numFmtId="0" fontId="1" fillId="0" borderId="35" xfId="20" applyFont="1" applyBorder="1" applyAlignment="1">
      <alignment horizontal="center" wrapText="1"/>
      <protection/>
    </xf>
    <xf numFmtId="0" fontId="1" fillId="0" borderId="36" xfId="20" applyFont="1" applyBorder="1" applyAlignment="1">
      <alignment horizontal="center" wrapText="1"/>
      <protection/>
    </xf>
    <xf numFmtId="0" fontId="6" fillId="0" borderId="34" xfId="20" applyFont="1" applyBorder="1" applyAlignment="1">
      <alignment horizontal="center" wrapText="1"/>
      <protection/>
    </xf>
    <xf numFmtId="0" fontId="6" fillId="0" borderId="35" xfId="20" applyFont="1" applyBorder="1" applyAlignment="1">
      <alignment horizontal="center" wrapText="1"/>
      <protection/>
    </xf>
    <xf numFmtId="0" fontId="6" fillId="0" borderId="36" xfId="20" applyFont="1" applyBorder="1" applyAlignment="1">
      <alignment horizontal="center" wrapText="1"/>
      <protection/>
    </xf>
    <xf numFmtId="49" fontId="2" fillId="4" borderId="34" xfId="27" applyNumberFormat="1" applyFont="1" applyFill="1" applyBorder="1" applyAlignment="1" applyProtection="1">
      <alignment wrapText="1"/>
      <protection locked="0"/>
    </xf>
    <xf numFmtId="49" fontId="2" fillId="4" borderId="35" xfId="27" applyNumberFormat="1" applyFont="1" applyFill="1" applyBorder="1" applyAlignment="1" applyProtection="1">
      <alignment wrapText="1"/>
      <protection locked="0"/>
    </xf>
    <xf numFmtId="49" fontId="2" fillId="4" borderId="36" xfId="27" applyNumberFormat="1" applyFont="1" applyFill="1" applyBorder="1" applyAlignment="1" applyProtection="1">
      <alignment wrapText="1"/>
      <protection locked="0"/>
    </xf>
  </cellXfs>
  <cellStyles count="25">
    <cellStyle name="Normal" xfId="0"/>
    <cellStyle name="autocurrency" xfId="15"/>
    <cellStyle name="autodate" xfId="16"/>
    <cellStyle name="autonumber" xfId="17"/>
    <cellStyle name="autopercent" xfId="18"/>
    <cellStyle name="autotext" xfId="19"/>
    <cellStyle name="colheading" xfId="20"/>
    <cellStyle name="Comma" xfId="21"/>
    <cellStyle name="Comma [0]" xfId="22"/>
    <cellStyle name="Currency" xfId="23"/>
    <cellStyle name="Currency [0]" xfId="24"/>
    <cellStyle name="entrycurrency" xfId="25"/>
    <cellStyle name="entrynumber" xfId="26"/>
    <cellStyle name="entrytext" xfId="27"/>
    <cellStyle name="entrytextsmall" xfId="28"/>
    <cellStyle name="Followed Hyperlink" xfId="29"/>
    <cellStyle name="Hyperlink" xfId="30"/>
    <cellStyle name="Percent" xfId="31"/>
    <cellStyle name="rowheading" xfId="32"/>
    <cellStyle name="rowheadingX" xfId="33"/>
    <cellStyle name="rowlabel" xfId="34"/>
    <cellStyle name="rowsubheading" xfId="35"/>
    <cellStyle name="rowsubsubheading" xfId="36"/>
    <cellStyle name="subtitle" xfId="37"/>
    <cellStyle name="title"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zanne.Miller@GEHA.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69"/>
  <sheetViews>
    <sheetView zoomScale="60" zoomScaleNormal="60" workbookViewId="0" topLeftCell="A1">
      <selection activeCell="E3" sqref="E3"/>
    </sheetView>
  </sheetViews>
  <sheetFormatPr defaultColWidth="9.140625" defaultRowHeight="12.75"/>
  <cols>
    <col min="1" max="1" width="1.7109375" style="0" customWidth="1"/>
    <col min="2" max="2" width="21.8515625" style="1" customWidth="1"/>
    <col min="3" max="3" width="31.28125" style="0" customWidth="1"/>
    <col min="4" max="4" width="13.57421875" style="0" customWidth="1"/>
    <col min="5" max="5" width="39.140625" style="0" customWidth="1"/>
    <col min="6" max="6" width="1.7109375" style="0" customWidth="1"/>
  </cols>
  <sheetData>
    <row r="1" spans="1:6" ht="1.5" customHeight="1" thickTop="1">
      <c r="A1" s="2"/>
      <c r="B1" s="3"/>
      <c r="C1" s="4"/>
      <c r="D1" s="4"/>
      <c r="E1" s="4"/>
      <c r="F1" s="5"/>
    </row>
    <row r="2" spans="1:6" ht="26.25" customHeight="1">
      <c r="A2" s="6"/>
      <c r="B2" s="7"/>
      <c r="C2" s="265" t="s">
        <v>323</v>
      </c>
      <c r="F2" s="10"/>
    </row>
    <row r="3" spans="1:6" ht="26.25" customHeight="1">
      <c r="A3" s="6"/>
      <c r="B3" s="7"/>
      <c r="C3" s="265"/>
      <c r="F3" s="10"/>
    </row>
    <row r="4" spans="1:6" ht="15.75" customHeight="1" thickBot="1">
      <c r="A4" s="6"/>
      <c r="B4" s="7"/>
      <c r="C4" s="8"/>
      <c r="D4" s="11" t="s">
        <v>0</v>
      </c>
      <c r="F4" s="10"/>
    </row>
    <row r="5" spans="1:6" ht="15.75" customHeight="1" thickBot="1">
      <c r="A5" s="6"/>
      <c r="B5" s="7"/>
      <c r="C5" s="7" t="s">
        <v>1</v>
      </c>
      <c r="D5" s="410" t="s">
        <v>306</v>
      </c>
      <c r="E5" s="410"/>
      <c r="F5" s="10"/>
    </row>
    <row r="6" spans="1:6" ht="15.75" customHeight="1" thickBot="1">
      <c r="A6" s="6"/>
      <c r="B6" s="7"/>
      <c r="C6" s="7" t="s">
        <v>2</v>
      </c>
      <c r="D6" s="410" t="s">
        <v>307</v>
      </c>
      <c r="E6" s="410"/>
      <c r="F6" s="10"/>
    </row>
    <row r="7" spans="1:6" ht="15.75" customHeight="1" thickBot="1">
      <c r="A7" s="6"/>
      <c r="B7" s="7"/>
      <c r="C7" s="7" t="s">
        <v>3</v>
      </c>
      <c r="D7" s="410"/>
      <c r="E7" s="410"/>
      <c r="F7" s="10"/>
    </row>
    <row r="8" spans="1:6" ht="15.75" customHeight="1" thickBot="1">
      <c r="A8" s="6"/>
      <c r="B8" s="7"/>
      <c r="C8" s="7" t="s">
        <v>4</v>
      </c>
      <c r="D8" s="410" t="s">
        <v>301</v>
      </c>
      <c r="E8" s="410"/>
      <c r="F8" s="10"/>
    </row>
    <row r="9" spans="1:6" ht="15.75" customHeight="1" thickBot="1">
      <c r="A9" s="6"/>
      <c r="B9" s="7"/>
      <c r="C9" s="7" t="s">
        <v>5</v>
      </c>
      <c r="D9" s="410" t="s">
        <v>301</v>
      </c>
      <c r="E9" s="410"/>
      <c r="F9" s="10"/>
    </row>
    <row r="10" spans="1:6" ht="15.75" customHeight="1" thickBot="1">
      <c r="A10" s="6"/>
      <c r="B10" s="7"/>
      <c r="C10" s="7" t="s">
        <v>6</v>
      </c>
      <c r="D10" s="410" t="s">
        <v>6</v>
      </c>
      <c r="E10" s="410"/>
      <c r="F10" s="10"/>
    </row>
    <row r="11" spans="1:6" ht="15.75" customHeight="1" thickBot="1">
      <c r="A11" s="6"/>
      <c r="B11" s="7"/>
      <c r="C11" s="7" t="s">
        <v>7</v>
      </c>
      <c r="D11" s="410" t="s">
        <v>7</v>
      </c>
      <c r="E11" s="410"/>
      <c r="F11" s="10"/>
    </row>
    <row r="12" spans="1:6" ht="15.75" customHeight="1" thickBot="1">
      <c r="A12" s="6"/>
      <c r="B12" s="7"/>
      <c r="C12" s="7" t="s">
        <v>8</v>
      </c>
      <c r="D12" s="410" t="s">
        <v>302</v>
      </c>
      <c r="E12" s="410"/>
      <c r="F12" s="10"/>
    </row>
    <row r="13" spans="1:6" ht="15.75" customHeight="1" thickBot="1">
      <c r="A13" s="6"/>
      <c r="B13" s="7"/>
      <c r="C13" s="7" t="s">
        <v>9</v>
      </c>
      <c r="D13" s="410" t="s">
        <v>9</v>
      </c>
      <c r="E13" s="410"/>
      <c r="F13" s="10"/>
    </row>
    <row r="14" spans="1:6" ht="15.75" customHeight="1" thickBot="1">
      <c r="A14" s="6"/>
      <c r="B14" s="7"/>
      <c r="C14" s="7" t="s">
        <v>10</v>
      </c>
      <c r="D14" s="411" t="s">
        <v>303</v>
      </c>
      <c r="E14" s="410"/>
      <c r="F14" s="10"/>
    </row>
    <row r="15" spans="1:6" ht="15.75" customHeight="1">
      <c r="A15" s="6"/>
      <c r="B15" s="7"/>
      <c r="D15" s="412"/>
      <c r="E15" s="412"/>
      <c r="F15" s="10"/>
    </row>
    <row r="16" spans="1:6" ht="15.75" customHeight="1" thickBot="1">
      <c r="A16" s="6"/>
      <c r="B16" s="409" t="s">
        <v>11</v>
      </c>
      <c r="C16" s="409"/>
      <c r="E16" s="8"/>
      <c r="F16" s="10"/>
    </row>
    <row r="17" spans="1:6" ht="15.75" customHeight="1" thickBot="1">
      <c r="A17" s="6"/>
      <c r="B17" s="7" t="s">
        <v>12</v>
      </c>
      <c r="C17" s="12" t="s">
        <v>308</v>
      </c>
      <c r="E17" s="8"/>
      <c r="F17" s="10"/>
    </row>
    <row r="18" spans="1:6" ht="15.75" customHeight="1" thickBot="1">
      <c r="A18" s="6"/>
      <c r="B18" s="7" t="s">
        <v>13</v>
      </c>
      <c r="C18" s="12" t="s">
        <v>14</v>
      </c>
      <c r="E18" s="8"/>
      <c r="F18" s="10"/>
    </row>
    <row r="19" spans="1:6" ht="15.75" customHeight="1" thickBot="1">
      <c r="A19" s="6"/>
      <c r="B19" s="7" t="s">
        <v>15</v>
      </c>
      <c r="C19" s="267">
        <v>12</v>
      </c>
      <c r="E19" s="8"/>
      <c r="F19" s="10"/>
    </row>
    <row r="20" spans="1:6" ht="15.75" customHeight="1" thickBot="1" thickTop="1">
      <c r="A20" s="6"/>
      <c r="B20" s="7" t="s">
        <v>16</v>
      </c>
      <c r="C20" s="266">
        <f>DATE(Year-1,MonthEndNumber+1,1)</f>
        <v>38718</v>
      </c>
      <c r="E20" s="8"/>
      <c r="F20" s="10"/>
    </row>
    <row r="21" spans="1:6" ht="15.75" customHeight="1" thickBot="1" thickTop="1">
      <c r="A21" s="6"/>
      <c r="B21" s="7" t="s">
        <v>17</v>
      </c>
      <c r="C21" s="266">
        <f>DATE(Year+1,MONTH(YearStart),0)</f>
        <v>39082</v>
      </c>
      <c r="E21" s="8"/>
      <c r="F21" s="10"/>
    </row>
    <row r="22" spans="1:6" ht="15.75" customHeight="1" hidden="1" thickBot="1" thickTop="1">
      <c r="A22" s="6"/>
      <c r="B22" s="7"/>
      <c r="D22" s="16" t="s">
        <v>18</v>
      </c>
      <c r="E22" s="8"/>
      <c r="F22" s="10"/>
    </row>
    <row r="23" spans="1:6" ht="15.75" customHeight="1" hidden="1" thickBot="1">
      <c r="A23" s="6"/>
      <c r="B23" s="7" t="s">
        <v>19</v>
      </c>
      <c r="C23" s="12"/>
      <c r="D23" s="17" t="s">
        <v>20</v>
      </c>
      <c r="E23" s="8"/>
      <c r="F23" s="10"/>
    </row>
    <row r="24" spans="1:6" ht="15.75" customHeight="1" hidden="1" thickBot="1">
      <c r="A24" s="6"/>
      <c r="B24" s="7" t="s">
        <v>21</v>
      </c>
      <c r="C24" s="12"/>
      <c r="D24" s="18" t="s">
        <v>22</v>
      </c>
      <c r="E24" s="8"/>
      <c r="F24" s="10"/>
    </row>
    <row r="25" spans="1:6" ht="15.75" customHeight="1" hidden="1" thickBot="1">
      <c r="A25" s="6"/>
      <c r="B25" s="7" t="s">
        <v>23</v>
      </c>
      <c r="C25" s="12"/>
      <c r="D25" s="18" t="s">
        <v>22</v>
      </c>
      <c r="E25" s="8"/>
      <c r="F25" s="10"/>
    </row>
    <row r="26" spans="1:6" ht="15.75" customHeight="1" hidden="1" thickBot="1">
      <c r="A26" s="6"/>
      <c r="B26" s="7" t="s">
        <v>24</v>
      </c>
      <c r="C26" s="12"/>
      <c r="D26" s="18" t="s">
        <v>22</v>
      </c>
      <c r="E26" s="8"/>
      <c r="F26" s="10"/>
    </row>
    <row r="27" spans="1:6" ht="15.75" customHeight="1" thickTop="1">
      <c r="A27" s="6"/>
      <c r="B27" s="19"/>
      <c r="E27" s="8"/>
      <c r="F27" s="10"/>
    </row>
    <row r="28" spans="1:6" ht="15.75" customHeight="1">
      <c r="A28" s="6"/>
      <c r="B28" s="19"/>
      <c r="E28" s="8"/>
      <c r="F28" s="10"/>
    </row>
    <row r="29" spans="1:6" ht="15.75" customHeight="1" thickBot="1">
      <c r="A29" s="6"/>
      <c r="B29" s="409" t="s">
        <v>25</v>
      </c>
      <c r="C29" s="409"/>
      <c r="E29" s="8"/>
      <c r="F29" s="10"/>
    </row>
    <row r="30" spans="1:6" ht="15.75" customHeight="1" thickBot="1">
      <c r="A30" s="6"/>
      <c r="B30" s="20"/>
      <c r="C30" s="7" t="s">
        <v>26</v>
      </c>
      <c r="E30" s="8"/>
      <c r="F30" s="10"/>
    </row>
    <row r="31" spans="1:6" ht="15.75" customHeight="1" thickBot="1">
      <c r="A31" s="6"/>
      <c r="B31" s="21"/>
      <c r="C31" s="7" t="s">
        <v>27</v>
      </c>
      <c r="E31" s="8"/>
      <c r="F31" s="10"/>
    </row>
    <row r="32" spans="1:6" ht="15.75" customHeight="1" thickBot="1">
      <c r="A32" s="6"/>
      <c r="B32" s="12"/>
      <c r="C32" s="7" t="s">
        <v>28</v>
      </c>
      <c r="E32" s="8"/>
      <c r="F32" s="10"/>
    </row>
    <row r="33" spans="1:6" ht="15.75" customHeight="1" thickBot="1" thickTop="1">
      <c r="A33" s="6"/>
      <c r="B33" s="22"/>
      <c r="C33" s="7" t="s">
        <v>29</v>
      </c>
      <c r="E33" s="8"/>
      <c r="F33" s="10"/>
    </row>
    <row r="34" spans="1:6" ht="15.75" customHeight="1" thickBot="1" thickTop="1">
      <c r="A34" s="6"/>
      <c r="B34" s="23"/>
      <c r="C34" s="263" t="s">
        <v>30</v>
      </c>
      <c r="E34" s="8"/>
      <c r="F34" s="10"/>
    </row>
    <row r="35" spans="1:6" ht="15.75" customHeight="1" thickTop="1">
      <c r="A35" s="6"/>
      <c r="B35" s="8"/>
      <c r="C35" s="8"/>
      <c r="E35" s="8"/>
      <c r="F35" s="10"/>
    </row>
    <row r="36" spans="1:6" ht="15.75" customHeight="1">
      <c r="A36" s="6"/>
      <c r="B36" s="408" t="s">
        <v>309</v>
      </c>
      <c r="C36" s="8"/>
      <c r="E36" s="8"/>
      <c r="F36" s="10"/>
    </row>
    <row r="37" spans="1:6" ht="15.75" customHeight="1">
      <c r="A37" s="6"/>
      <c r="B37" s="407" t="s">
        <v>311</v>
      </c>
      <c r="C37" s="8"/>
      <c r="E37" s="8"/>
      <c r="F37" s="10"/>
    </row>
    <row r="38" spans="1:6" ht="15.75" customHeight="1">
      <c r="A38" s="6"/>
      <c r="B38" s="407" t="s">
        <v>310</v>
      </c>
      <c r="C38" s="8"/>
      <c r="E38" s="8"/>
      <c r="F38" s="10"/>
    </row>
    <row r="39" spans="1:6" ht="15.75" customHeight="1">
      <c r="A39" s="6"/>
      <c r="B39" s="407" t="s">
        <v>312</v>
      </c>
      <c r="C39" s="8"/>
      <c r="E39" s="8"/>
      <c r="F39" s="10"/>
    </row>
    <row r="40" spans="1:6" ht="15.75" customHeight="1">
      <c r="A40" s="6"/>
      <c r="B40" s="407" t="s">
        <v>313</v>
      </c>
      <c r="C40" s="8"/>
      <c r="E40" s="8"/>
      <c r="F40" s="10"/>
    </row>
    <row r="41" spans="1:6" ht="15.75" customHeight="1">
      <c r="A41" s="6"/>
      <c r="B41" s="407" t="s">
        <v>314</v>
      </c>
      <c r="C41" s="8"/>
      <c r="E41" s="8"/>
      <c r="F41" s="10"/>
    </row>
    <row r="42" spans="1:6" ht="15.75" customHeight="1">
      <c r="A42" s="6"/>
      <c r="B42" s="407" t="s">
        <v>315</v>
      </c>
      <c r="C42" s="8"/>
      <c r="E42" s="8"/>
      <c r="F42" s="10"/>
    </row>
    <row r="43" spans="1:6" ht="15.75" customHeight="1">
      <c r="A43" s="6"/>
      <c r="B43" s="407" t="s">
        <v>316</v>
      </c>
      <c r="C43" s="8"/>
      <c r="E43" s="8"/>
      <c r="F43" s="10"/>
    </row>
    <row r="44" spans="1:6" ht="15.75" customHeight="1">
      <c r="A44" s="6"/>
      <c r="B44" s="407" t="s">
        <v>317</v>
      </c>
      <c r="C44" s="8"/>
      <c r="E44" s="8"/>
      <c r="F44" s="10"/>
    </row>
    <row r="45" spans="1:6" ht="15.75" customHeight="1">
      <c r="A45" s="6"/>
      <c r="B45" s="407" t="s">
        <v>318</v>
      </c>
      <c r="C45" s="8"/>
      <c r="E45" s="8"/>
      <c r="F45" s="10"/>
    </row>
    <row r="46" spans="1:6" ht="15.75" customHeight="1">
      <c r="A46" s="6"/>
      <c r="B46" s="407" t="s">
        <v>319</v>
      </c>
      <c r="C46" s="8"/>
      <c r="E46" s="8"/>
      <c r="F46" s="10"/>
    </row>
    <row r="47" spans="1:6" ht="15.75" customHeight="1">
      <c r="A47" s="6"/>
      <c r="B47" s="407" t="s">
        <v>320</v>
      </c>
      <c r="C47" s="8"/>
      <c r="E47" s="8"/>
      <c r="F47" s="10"/>
    </row>
    <row r="48" spans="1:6" ht="15.75" customHeight="1">
      <c r="A48" s="6"/>
      <c r="B48" s="407" t="s">
        <v>321</v>
      </c>
      <c r="C48" s="8"/>
      <c r="E48" s="8"/>
      <c r="F48" s="10"/>
    </row>
    <row r="49" spans="1:6" ht="15.75" customHeight="1">
      <c r="A49" s="6"/>
      <c r="B49" s="407" t="s">
        <v>322</v>
      </c>
      <c r="C49" s="8"/>
      <c r="E49" s="8"/>
      <c r="F49" s="10"/>
    </row>
    <row r="50" spans="1:6" ht="15.75" customHeight="1">
      <c r="A50" s="6"/>
      <c r="B50" s="407"/>
      <c r="C50" s="8"/>
      <c r="E50" s="8"/>
      <c r="F50" s="10"/>
    </row>
    <row r="51" spans="1:6" ht="15.75" customHeight="1">
      <c r="A51" s="6"/>
      <c r="B51" s="407"/>
      <c r="C51" s="8"/>
      <c r="E51" s="8"/>
      <c r="F51" s="10"/>
    </row>
    <row r="52" spans="1:6" ht="15.75" customHeight="1" thickBot="1">
      <c r="A52" s="24"/>
      <c r="B52" s="25"/>
      <c r="C52" s="26"/>
      <c r="D52" s="26"/>
      <c r="E52" s="26"/>
      <c r="F52" s="27"/>
    </row>
    <row r="53" ht="15.75" customHeight="1" thickTop="1"/>
    <row r="58" spans="2:3" ht="12.75" hidden="1">
      <c r="B58" s="1">
        <v>0</v>
      </c>
      <c r="C58" s="28" t="s">
        <v>31</v>
      </c>
    </row>
    <row r="59" spans="2:3" ht="12.75" hidden="1">
      <c r="B59" s="1">
        <v>1</v>
      </c>
      <c r="C59" t="s">
        <v>32</v>
      </c>
    </row>
    <row r="60" spans="2:3" ht="12.75" hidden="1">
      <c r="B60" s="1">
        <v>2</v>
      </c>
      <c r="C60" s="28" t="s">
        <v>33</v>
      </c>
    </row>
    <row r="61" spans="2:3" ht="12.75" hidden="1">
      <c r="B61" s="1">
        <v>3</v>
      </c>
      <c r="C61" t="s">
        <v>34</v>
      </c>
    </row>
    <row r="62" spans="2:3" ht="12.75" hidden="1">
      <c r="B62" s="1">
        <v>4</v>
      </c>
      <c r="C62" s="28" t="s">
        <v>35</v>
      </c>
    </row>
    <row r="63" spans="2:3" ht="12.75" hidden="1">
      <c r="B63" s="1">
        <v>5</v>
      </c>
      <c r="C63" t="s">
        <v>36</v>
      </c>
    </row>
    <row r="64" spans="2:3" ht="12.75" hidden="1">
      <c r="B64" s="1">
        <v>6</v>
      </c>
      <c r="C64" s="28" t="s">
        <v>37</v>
      </c>
    </row>
    <row r="65" spans="2:3" ht="12.75" hidden="1">
      <c r="B65" s="1">
        <v>7</v>
      </c>
      <c r="C65" t="s">
        <v>38</v>
      </c>
    </row>
    <row r="66" spans="2:3" ht="12.75" hidden="1">
      <c r="B66" s="1">
        <v>8</v>
      </c>
      <c r="C66" s="28" t="s">
        <v>39</v>
      </c>
    </row>
    <row r="67" spans="2:3" ht="12.75" hidden="1">
      <c r="B67" s="1">
        <v>9</v>
      </c>
      <c r="C67" t="s">
        <v>40</v>
      </c>
    </row>
    <row r="68" spans="2:3" ht="12.75" hidden="1">
      <c r="B68" s="1">
        <v>10</v>
      </c>
      <c r="C68" s="28" t="s">
        <v>41</v>
      </c>
    </row>
    <row r="69" spans="2:3" ht="12.75" hidden="1">
      <c r="B69" s="1">
        <v>11</v>
      </c>
      <c r="C69" t="s">
        <v>42</v>
      </c>
    </row>
  </sheetData>
  <sheetProtection password="DDD8" sheet="1" objects="1" scenarios="1"/>
  <mergeCells count="13">
    <mergeCell ref="D5:E5"/>
    <mergeCell ref="D6:E6"/>
    <mergeCell ref="D7:E7"/>
    <mergeCell ref="D8:E8"/>
    <mergeCell ref="D9:E9"/>
    <mergeCell ref="D10:E10"/>
    <mergeCell ref="D11:E11"/>
    <mergeCell ref="D12:E12"/>
    <mergeCell ref="B29:C29"/>
    <mergeCell ref="D13:E13"/>
    <mergeCell ref="D14:E14"/>
    <mergeCell ref="D15:E15"/>
    <mergeCell ref="B16:C16"/>
  </mergeCells>
  <hyperlinks>
    <hyperlink ref="D14" r:id="rId1" display="Suzanne.Miller@GEHA.com"/>
  </hyperlinks>
  <printOptions horizontalCentered="1"/>
  <pageMargins left="0.5" right="0.25" top="1.15" bottom="0.5" header="0.5" footer="0.25"/>
  <pageSetup horizontalDpi="600" verticalDpi="600" orientation="portrait" scale="90" r:id="rId2"/>
  <headerFooter alignWithMargins="0">
    <oddFooter>&amp;RPage &amp;P of &amp;N</oddFooter>
  </headerFooter>
</worksheet>
</file>

<file path=xl/worksheets/sheet10.xml><?xml version="1.0" encoding="utf-8"?>
<worksheet xmlns="http://schemas.openxmlformats.org/spreadsheetml/2006/main" xmlns:r="http://schemas.openxmlformats.org/officeDocument/2006/relationships">
  <dimension ref="A1:G62"/>
  <sheetViews>
    <sheetView zoomScale="60" zoomScaleNormal="60" workbookViewId="0" topLeftCell="A11">
      <selection activeCell="C31" sqref="C31"/>
    </sheetView>
  </sheetViews>
  <sheetFormatPr defaultColWidth="9.140625" defaultRowHeight="12.75"/>
  <cols>
    <col min="1" max="1" width="1.7109375" style="0" customWidth="1"/>
    <col min="2" max="2" width="9.57421875" style="209" customWidth="1"/>
    <col min="3" max="3" width="54.28125" style="210" customWidth="1"/>
    <col min="4" max="4" width="21.8515625" style="211" customWidth="1"/>
    <col min="5" max="5" width="33.57421875" style="0" customWidth="1"/>
    <col min="6" max="6" width="1.7109375" style="0" customWidth="1"/>
    <col min="7" max="7" width="2.7109375" style="0" customWidth="1"/>
  </cols>
  <sheetData>
    <row r="1" spans="1:7" ht="12.75">
      <c r="A1" s="46"/>
      <c r="B1" s="358"/>
      <c r="C1" s="359"/>
      <c r="D1" s="360"/>
      <c r="E1" s="13"/>
      <c r="F1" s="13"/>
      <c r="G1" s="48"/>
    </row>
    <row r="2" spans="1:7" ht="18.75" customHeight="1">
      <c r="A2" s="278"/>
      <c r="B2" s="215"/>
      <c r="C2" s="216"/>
      <c r="D2" s="9" t="s">
        <v>221</v>
      </c>
      <c r="E2" s="8"/>
      <c r="F2" s="8"/>
      <c r="G2" s="279"/>
    </row>
    <row r="3" spans="1:7" ht="18.75" customHeight="1">
      <c r="A3" s="278"/>
      <c r="B3" s="215"/>
      <c r="C3" s="216"/>
      <c r="D3" s="11" t="str">
        <f>"AS OF THE END OF "&amp;YearType&amp;" YEAR "&amp;Year-1</f>
        <v>AS OF THE END OF CALENDAR YEAR 2005</v>
      </c>
      <c r="E3" s="8"/>
      <c r="F3" s="8"/>
      <c r="G3" s="279"/>
    </row>
    <row r="4" spans="1:7" ht="18.75" customHeight="1" thickBot="1">
      <c r="A4" s="278"/>
      <c r="B4" s="215"/>
      <c r="C4" s="216"/>
      <c r="D4" s="11"/>
      <c r="E4" s="8"/>
      <c r="F4" s="8"/>
      <c r="G4" s="279"/>
    </row>
    <row r="5" spans="1:7" ht="36" customHeight="1" thickBot="1" thickTop="1">
      <c r="A5" s="278"/>
      <c r="B5" s="320" t="s">
        <v>1</v>
      </c>
      <c r="C5" s="346" t="str">
        <f>carrierName</f>
        <v>XXXXXXX</v>
      </c>
      <c r="D5" s="11" t="s">
        <v>44</v>
      </c>
      <c r="E5" s="8"/>
      <c r="F5" s="8"/>
      <c r="G5" s="279"/>
    </row>
    <row r="6" spans="1:7" ht="18.75" customHeight="1" thickBot="1" thickTop="1">
      <c r="A6" s="278"/>
      <c r="B6" s="286" t="s">
        <v>45</v>
      </c>
      <c r="C6" s="346" t="str">
        <f>FEHBCode</f>
        <v>XX</v>
      </c>
      <c r="D6" s="217"/>
      <c r="E6" s="8"/>
      <c r="F6" s="8"/>
      <c r="G6" s="279"/>
    </row>
    <row r="7" spans="1:7" ht="18.75" customHeight="1" thickBot="1" thickTop="1">
      <c r="A7" s="278"/>
      <c r="B7" s="8"/>
      <c r="C7" s="35"/>
      <c r="D7" s="8"/>
      <c r="E7" s="8"/>
      <c r="F7" s="8"/>
      <c r="G7" s="279"/>
    </row>
    <row r="8" spans="1:7" ht="18.75" customHeight="1" thickTop="1">
      <c r="A8" s="278"/>
      <c r="B8" s="218"/>
      <c r="C8" s="219"/>
      <c r="D8" s="68">
        <f>Year-1</f>
        <v>2005</v>
      </c>
      <c r="E8" s="37"/>
      <c r="F8" s="39"/>
      <c r="G8" s="279"/>
    </row>
    <row r="9" spans="1:7" ht="18.75" customHeight="1" thickBot="1">
      <c r="A9" s="278"/>
      <c r="B9" s="220"/>
      <c r="C9" s="69" t="s">
        <v>222</v>
      </c>
      <c r="D9" s="221" t="s">
        <v>155</v>
      </c>
      <c r="E9" s="8"/>
      <c r="F9" s="42"/>
      <c r="G9" s="279"/>
    </row>
    <row r="10" spans="1:7" ht="18.75" customHeight="1" thickBot="1" thickTop="1">
      <c r="A10" s="278"/>
      <c r="B10" s="222"/>
      <c r="C10" s="71" t="s">
        <v>47</v>
      </c>
      <c r="D10" s="45">
        <f>'Monthly Cash Flows'!E9</f>
        <v>0</v>
      </c>
      <c r="E10" s="8"/>
      <c r="F10" s="42"/>
      <c r="G10" s="279"/>
    </row>
    <row r="11" spans="1:7" ht="18.75" customHeight="1" thickBot="1" thickTop="1">
      <c r="A11" s="278"/>
      <c r="B11" s="222"/>
      <c r="C11" s="70" t="s">
        <v>223</v>
      </c>
      <c r="D11" s="21">
        <v>0</v>
      </c>
      <c r="E11" s="8"/>
      <c r="F11" s="42"/>
      <c r="G11" s="279"/>
    </row>
    <row r="12" spans="1:7" ht="18.75" customHeight="1" thickBot="1">
      <c r="A12" s="278"/>
      <c r="B12" s="222"/>
      <c r="C12" s="71" t="s">
        <v>224</v>
      </c>
      <c r="D12" s="21">
        <v>0</v>
      </c>
      <c r="E12" s="8"/>
      <c r="F12" s="42"/>
      <c r="G12" s="279"/>
    </row>
    <row r="13" spans="1:7" ht="18.75" customHeight="1" thickBot="1">
      <c r="A13" s="278"/>
      <c r="B13" s="222"/>
      <c r="C13" s="71" t="s">
        <v>225</v>
      </c>
      <c r="D13" s="21">
        <v>0</v>
      </c>
      <c r="E13" s="8"/>
      <c r="F13" s="42"/>
      <c r="G13" s="279"/>
    </row>
    <row r="14" spans="1:7" ht="18.75" customHeight="1" thickBot="1">
      <c r="A14" s="278"/>
      <c r="B14" s="222"/>
      <c r="C14" s="71" t="s">
        <v>226</v>
      </c>
      <c r="D14" s="21"/>
      <c r="E14" s="8"/>
      <c r="F14" s="42"/>
      <c r="G14" s="279"/>
    </row>
    <row r="15" spans="1:7" ht="18.75" customHeight="1" thickBot="1" thickTop="1">
      <c r="A15" s="278"/>
      <c r="B15" s="222"/>
      <c r="C15" s="70" t="s">
        <v>227</v>
      </c>
      <c r="D15" s="44">
        <f>'Treasury Offset Activity'!D11</f>
        <v>0</v>
      </c>
      <c r="E15" s="8"/>
      <c r="F15" s="42"/>
      <c r="G15" s="279"/>
    </row>
    <row r="16" spans="1:7" ht="18.75" customHeight="1" thickBot="1" thickTop="1">
      <c r="A16" s="278"/>
      <c r="B16" s="222"/>
      <c r="C16" s="131" t="s">
        <v>228</v>
      </c>
      <c r="D16" s="45">
        <f>SUM(D17:D26)</f>
        <v>0</v>
      </c>
      <c r="E16" s="76" t="s">
        <v>129</v>
      </c>
      <c r="F16" s="42"/>
      <c r="G16" s="279"/>
    </row>
    <row r="17" spans="1:7" ht="18.75" customHeight="1" thickBot="1" thickTop="1">
      <c r="A17" s="278"/>
      <c r="B17" s="129" t="s">
        <v>110</v>
      </c>
      <c r="C17" s="12"/>
      <c r="D17" s="21"/>
      <c r="E17" s="133"/>
      <c r="F17" s="86"/>
      <c r="G17" s="279"/>
    </row>
    <row r="18" spans="1:7" ht="18.75" customHeight="1" thickBot="1">
      <c r="A18" s="278"/>
      <c r="B18" s="129" t="s">
        <v>111</v>
      </c>
      <c r="C18" s="133"/>
      <c r="D18" s="60"/>
      <c r="E18" s="133"/>
      <c r="F18" s="86"/>
      <c r="G18" s="279"/>
    </row>
    <row r="19" spans="1:7" ht="17.25" customHeight="1" thickBot="1">
      <c r="A19" s="278"/>
      <c r="B19" s="129" t="s">
        <v>112</v>
      </c>
      <c r="C19" s="133"/>
      <c r="D19" s="60"/>
      <c r="E19" s="133"/>
      <c r="F19" s="86"/>
      <c r="G19" s="279"/>
    </row>
    <row r="20" spans="1:7" ht="17.25" customHeight="1" thickBot="1">
      <c r="A20" s="278"/>
      <c r="B20" s="129" t="s">
        <v>113</v>
      </c>
      <c r="C20" s="133"/>
      <c r="D20" s="60"/>
      <c r="E20" s="133"/>
      <c r="F20" s="86"/>
      <c r="G20" s="279"/>
    </row>
    <row r="21" spans="1:7" ht="17.25" customHeight="1" thickBot="1">
      <c r="A21" s="278"/>
      <c r="B21" s="129" t="s">
        <v>114</v>
      </c>
      <c r="C21" s="133"/>
      <c r="D21" s="60"/>
      <c r="E21" s="133"/>
      <c r="F21" s="86"/>
      <c r="G21" s="279"/>
    </row>
    <row r="22" spans="1:7" ht="17.25" customHeight="1" thickBot="1">
      <c r="A22" s="278"/>
      <c r="B22" s="129" t="s">
        <v>115</v>
      </c>
      <c r="C22" s="133"/>
      <c r="D22" s="60"/>
      <c r="E22" s="133"/>
      <c r="F22" s="86"/>
      <c r="G22" s="279"/>
    </row>
    <row r="23" spans="1:7" ht="17.25" customHeight="1" thickBot="1">
      <c r="A23" s="278"/>
      <c r="B23" s="129" t="s">
        <v>116</v>
      </c>
      <c r="C23" s="133"/>
      <c r="D23" s="60"/>
      <c r="E23" s="133"/>
      <c r="F23" s="86"/>
      <c r="G23" s="279"/>
    </row>
    <row r="24" spans="1:7" ht="17.25" customHeight="1" thickBot="1">
      <c r="A24" s="278"/>
      <c r="B24" s="129" t="s">
        <v>117</v>
      </c>
      <c r="C24" s="133"/>
      <c r="D24" s="60"/>
      <c r="E24" s="133"/>
      <c r="F24" s="86"/>
      <c r="G24" s="279"/>
    </row>
    <row r="25" spans="1:7" ht="17.25" customHeight="1" thickBot="1">
      <c r="A25" s="278"/>
      <c r="B25" s="129" t="s">
        <v>118</v>
      </c>
      <c r="C25" s="133"/>
      <c r="D25" s="60"/>
      <c r="E25" s="133"/>
      <c r="F25" s="86"/>
      <c r="G25" s="279"/>
    </row>
    <row r="26" spans="1:7" ht="17.25" customHeight="1" thickBot="1">
      <c r="A26" s="278"/>
      <c r="B26" s="129" t="s">
        <v>119</v>
      </c>
      <c r="C26" s="133"/>
      <c r="D26" s="60"/>
      <c r="E26" s="133"/>
      <c r="F26" s="86"/>
      <c r="G26" s="279"/>
    </row>
    <row r="27" spans="1:7" ht="18.75" customHeight="1" thickBot="1">
      <c r="A27" s="278"/>
      <c r="B27" s="220"/>
      <c r="C27" s="223"/>
      <c r="D27" s="217"/>
      <c r="E27" s="8"/>
      <c r="F27" s="42"/>
      <c r="G27" s="279"/>
    </row>
    <row r="28" spans="1:7" ht="18.75" customHeight="1" thickBot="1" thickTop="1">
      <c r="A28" s="278"/>
      <c r="B28" s="224"/>
      <c r="C28" s="98" t="s">
        <v>229</v>
      </c>
      <c r="D28" s="22">
        <f>SUM(D10:D16)</f>
        <v>0</v>
      </c>
      <c r="E28" s="8"/>
      <c r="F28" s="42"/>
      <c r="G28" s="279"/>
    </row>
    <row r="29" spans="1:7" ht="13.5" customHeight="1" thickTop="1">
      <c r="A29" s="278"/>
      <c r="B29" s="225"/>
      <c r="C29" s="219"/>
      <c r="D29" s="226"/>
      <c r="E29" s="37"/>
      <c r="F29" s="37"/>
      <c r="G29" s="279"/>
    </row>
    <row r="30" spans="1:7" ht="18.75" customHeight="1" thickBot="1">
      <c r="A30" s="278"/>
      <c r="B30" s="227"/>
      <c r="C30" s="216"/>
      <c r="D30" s="217"/>
      <c r="E30" s="8"/>
      <c r="F30" s="64"/>
      <c r="G30" s="279"/>
    </row>
    <row r="31" spans="1:7" ht="18.75" customHeight="1" thickBot="1" thickTop="1">
      <c r="A31" s="278"/>
      <c r="B31" s="228"/>
      <c r="C31" s="229" t="s">
        <v>230</v>
      </c>
      <c r="D31" s="226"/>
      <c r="E31" s="37"/>
      <c r="F31" s="39"/>
      <c r="G31" s="279"/>
    </row>
    <row r="32" spans="1:7" ht="18.75" customHeight="1" thickBot="1" thickTop="1">
      <c r="A32" s="278"/>
      <c r="B32" s="230"/>
      <c r="C32" s="71" t="s">
        <v>231</v>
      </c>
      <c r="D32" s="45">
        <f>'Summary Statement of Operations'!D30</f>
        <v>0</v>
      </c>
      <c r="E32" s="8"/>
      <c r="F32" s="42"/>
      <c r="G32" s="279"/>
    </row>
    <row r="33" spans="1:7" ht="18.75" customHeight="1" thickBot="1" thickTop="1">
      <c r="A33" s="278"/>
      <c r="B33" s="231"/>
      <c r="C33" s="70" t="s">
        <v>294</v>
      </c>
      <c r="D33" s="45">
        <f>'Summary Statement of Operations'!D38</f>
        <v>0</v>
      </c>
      <c r="E33" s="8"/>
      <c r="F33" s="42"/>
      <c r="G33" s="279"/>
    </row>
    <row r="34" spans="1:7" ht="18.75" customHeight="1" thickBot="1" thickTop="1">
      <c r="A34" s="278"/>
      <c r="B34" s="231"/>
      <c r="C34" s="71" t="s">
        <v>232</v>
      </c>
      <c r="D34" s="45">
        <f>'Summary Statement of Operations'!D50</f>
        <v>0</v>
      </c>
      <c r="E34" s="8"/>
      <c r="F34" s="42"/>
      <c r="G34" s="279"/>
    </row>
    <row r="35" spans="1:7" ht="18.75" customHeight="1" thickBot="1" thickTop="1">
      <c r="A35" s="278"/>
      <c r="B35" s="231"/>
      <c r="C35" s="131" t="s">
        <v>233</v>
      </c>
      <c r="D35" s="45">
        <f>SUM(D36:D45)</f>
        <v>0</v>
      </c>
      <c r="E35" s="76" t="s">
        <v>129</v>
      </c>
      <c r="F35" s="42"/>
      <c r="G35" s="279"/>
    </row>
    <row r="36" spans="1:7" ht="18.75" customHeight="1" thickBot="1" thickTop="1">
      <c r="A36" s="278"/>
      <c r="B36" s="129" t="s">
        <v>110</v>
      </c>
      <c r="C36" s="12" t="s">
        <v>241</v>
      </c>
      <c r="D36" s="21">
        <v>0</v>
      </c>
      <c r="E36" s="133"/>
      <c r="F36" s="86"/>
      <c r="G36" s="279"/>
    </row>
    <row r="37" spans="1:7" ht="18.75" customHeight="1" thickBot="1">
      <c r="A37" s="278"/>
      <c r="B37" s="129" t="s">
        <v>111</v>
      </c>
      <c r="C37" s="12"/>
      <c r="D37" s="21"/>
      <c r="E37" s="133"/>
      <c r="F37" s="86"/>
      <c r="G37" s="279"/>
    </row>
    <row r="38" spans="1:7" ht="17.25" customHeight="1" thickBot="1">
      <c r="A38" s="278"/>
      <c r="B38" s="129" t="s">
        <v>112</v>
      </c>
      <c r="C38" s="133"/>
      <c r="D38" s="60"/>
      <c r="E38" s="133"/>
      <c r="F38" s="86"/>
      <c r="G38" s="279"/>
    </row>
    <row r="39" spans="1:7" ht="17.25" customHeight="1" thickBot="1">
      <c r="A39" s="278"/>
      <c r="B39" s="129" t="s">
        <v>113</v>
      </c>
      <c r="C39" s="133"/>
      <c r="D39" s="60"/>
      <c r="E39" s="133"/>
      <c r="F39" s="86"/>
      <c r="G39" s="279"/>
    </row>
    <row r="40" spans="1:7" ht="17.25" customHeight="1" thickBot="1">
      <c r="A40" s="278"/>
      <c r="B40" s="129" t="s">
        <v>114</v>
      </c>
      <c r="C40" s="133"/>
      <c r="D40" s="60"/>
      <c r="E40" s="133"/>
      <c r="F40" s="86"/>
      <c r="G40" s="279"/>
    </row>
    <row r="41" spans="1:7" ht="17.25" customHeight="1" thickBot="1">
      <c r="A41" s="278"/>
      <c r="B41" s="129" t="s">
        <v>115</v>
      </c>
      <c r="C41" s="133"/>
      <c r="D41" s="60"/>
      <c r="E41" s="133"/>
      <c r="F41" s="86"/>
      <c r="G41" s="279"/>
    </row>
    <row r="42" spans="1:7" ht="17.25" customHeight="1" thickBot="1">
      <c r="A42" s="278"/>
      <c r="B42" s="129" t="s">
        <v>116</v>
      </c>
      <c r="C42" s="133"/>
      <c r="D42" s="60"/>
      <c r="E42" s="133"/>
      <c r="F42" s="86"/>
      <c r="G42" s="279"/>
    </row>
    <row r="43" spans="1:7" ht="17.25" customHeight="1" thickBot="1">
      <c r="A43" s="278"/>
      <c r="B43" s="129" t="s">
        <v>117</v>
      </c>
      <c r="C43" s="133"/>
      <c r="D43" s="60"/>
      <c r="E43" s="133"/>
      <c r="F43" s="86"/>
      <c r="G43" s="279"/>
    </row>
    <row r="44" spans="1:7" ht="17.25" customHeight="1" thickBot="1">
      <c r="A44" s="278"/>
      <c r="B44" s="129" t="s">
        <v>118</v>
      </c>
      <c r="C44" s="133"/>
      <c r="D44" s="60"/>
      <c r="E44" s="133"/>
      <c r="F44" s="86"/>
      <c r="G44" s="279"/>
    </row>
    <row r="45" spans="1:7" ht="17.25" customHeight="1" thickBot="1">
      <c r="A45" s="278"/>
      <c r="B45" s="129" t="s">
        <v>119</v>
      </c>
      <c r="C45" s="133"/>
      <c r="D45" s="60"/>
      <c r="E45" s="133"/>
      <c r="F45" s="86"/>
      <c r="G45" s="279"/>
    </row>
    <row r="46" spans="1:7" ht="18.75" customHeight="1" thickBot="1">
      <c r="A46" s="278"/>
      <c r="B46" s="220"/>
      <c r="C46" s="223"/>
      <c r="D46" s="217"/>
      <c r="E46" s="8"/>
      <c r="F46" s="42"/>
      <c r="G46" s="279"/>
    </row>
    <row r="47" spans="1:7" ht="18.75" customHeight="1" thickBot="1" thickTop="1">
      <c r="A47" s="278"/>
      <c r="B47" s="222"/>
      <c r="C47" s="98" t="s">
        <v>234</v>
      </c>
      <c r="D47" s="45">
        <f>SUM(D32:D35)</f>
        <v>0</v>
      </c>
      <c r="E47" s="8"/>
      <c r="F47" s="42"/>
      <c r="G47" s="279"/>
    </row>
    <row r="48" spans="1:7" ht="14.25" customHeight="1" thickBot="1" thickTop="1">
      <c r="A48" s="278"/>
      <c r="B48" s="232"/>
      <c r="C48" s="233"/>
      <c r="D48" s="234"/>
      <c r="E48" s="64"/>
      <c r="F48" s="66"/>
      <c r="G48" s="279"/>
    </row>
    <row r="49" spans="1:7" ht="14.25" customHeight="1" thickBot="1" thickTop="1">
      <c r="A49" s="280"/>
      <c r="B49" s="361"/>
      <c r="C49" s="362"/>
      <c r="D49" s="363"/>
      <c r="E49" s="275"/>
      <c r="F49" s="275"/>
      <c r="G49" s="282"/>
    </row>
    <row r="50" spans="1:7" ht="14.25" customHeight="1">
      <c r="A50" s="6"/>
      <c r="B50" s="215"/>
      <c r="C50" s="216"/>
      <c r="D50" s="217"/>
      <c r="E50" s="8"/>
      <c r="F50" s="8"/>
      <c r="G50" s="10"/>
    </row>
    <row r="51" spans="1:7" ht="14.25" customHeight="1">
      <c r="A51" s="6"/>
      <c r="B51" s="215"/>
      <c r="C51" s="216"/>
      <c r="D51" s="217"/>
      <c r="E51" s="8"/>
      <c r="F51" s="8"/>
      <c r="G51" s="10"/>
    </row>
    <row r="52" spans="1:7" ht="14.25" customHeight="1" thickBot="1">
      <c r="A52" s="6"/>
      <c r="B52" s="215"/>
      <c r="C52" s="216"/>
      <c r="D52" s="217"/>
      <c r="E52" s="8"/>
      <c r="F52" s="8"/>
      <c r="G52" s="10"/>
    </row>
    <row r="53" spans="1:7" ht="24.75" customHeight="1" thickBot="1">
      <c r="A53" s="6"/>
      <c r="B53" s="217"/>
      <c r="C53" s="430" t="s">
        <v>63</v>
      </c>
      <c r="D53" s="431"/>
      <c r="E53" s="432"/>
      <c r="F53" s="8"/>
      <c r="G53" s="10"/>
    </row>
    <row r="54" spans="1:7" ht="16.5" customHeight="1" thickBot="1">
      <c r="A54" s="6"/>
      <c r="B54" s="62" t="s">
        <v>64</v>
      </c>
      <c r="C54" s="410"/>
      <c r="D54" s="410"/>
      <c r="E54" s="410"/>
      <c r="F54" s="8"/>
      <c r="G54" s="10"/>
    </row>
    <row r="55" spans="1:7" ht="16.5" customHeight="1" thickBot="1">
      <c r="A55" s="6"/>
      <c r="B55" s="62" t="s">
        <v>65</v>
      </c>
      <c r="C55" s="410"/>
      <c r="D55" s="410"/>
      <c r="E55" s="410"/>
      <c r="F55" s="8"/>
      <c r="G55" s="10"/>
    </row>
    <row r="56" spans="1:7" ht="16.5" customHeight="1" thickBot="1">
      <c r="A56" s="6"/>
      <c r="B56" s="62" t="s">
        <v>66</v>
      </c>
      <c r="C56" s="410"/>
      <c r="D56" s="410"/>
      <c r="E56" s="410"/>
      <c r="F56" s="8"/>
      <c r="G56" s="10"/>
    </row>
    <row r="57" spans="1:7" ht="16.5" customHeight="1" thickBot="1">
      <c r="A57" s="6"/>
      <c r="B57" s="62" t="s">
        <v>67</v>
      </c>
      <c r="C57" s="410"/>
      <c r="D57" s="410"/>
      <c r="E57" s="410"/>
      <c r="F57" s="8"/>
      <c r="G57" s="10"/>
    </row>
    <row r="58" spans="1:7" ht="16.5" customHeight="1" thickBot="1">
      <c r="A58" s="6"/>
      <c r="B58" s="62" t="s">
        <v>68</v>
      </c>
      <c r="C58" s="410"/>
      <c r="D58" s="410"/>
      <c r="E58" s="410"/>
      <c r="F58" s="8"/>
      <c r="G58" s="10"/>
    </row>
    <row r="59" spans="1:7" ht="16.5" customHeight="1" thickBot="1">
      <c r="A59" s="6"/>
      <c r="B59" s="62" t="s">
        <v>69</v>
      </c>
      <c r="C59" s="410"/>
      <c r="D59" s="410"/>
      <c r="E59" s="410"/>
      <c r="F59" s="8"/>
      <c r="G59" s="10"/>
    </row>
    <row r="60" spans="1:7" ht="16.5" customHeight="1" thickBot="1">
      <c r="A60" s="6"/>
      <c r="B60" s="62" t="s">
        <v>70</v>
      </c>
      <c r="C60" s="410"/>
      <c r="D60" s="410"/>
      <c r="E60" s="410"/>
      <c r="F60" s="8"/>
      <c r="G60" s="10"/>
    </row>
    <row r="61" spans="1:7" ht="16.5" customHeight="1" thickBot="1">
      <c r="A61" s="6"/>
      <c r="B61" s="62" t="s">
        <v>71</v>
      </c>
      <c r="C61" s="410"/>
      <c r="D61" s="410"/>
      <c r="E61" s="410"/>
      <c r="F61" s="8"/>
      <c r="G61" s="10"/>
    </row>
    <row r="62" spans="1:7" ht="3.75" customHeight="1" thickBot="1">
      <c r="A62" s="24"/>
      <c r="B62" s="235"/>
      <c r="C62" s="236"/>
      <c r="D62" s="237"/>
      <c r="E62" s="26"/>
      <c r="F62" s="26"/>
      <c r="G62" s="27"/>
    </row>
    <row r="63" ht="13.5" customHeight="1" thickTop="1"/>
  </sheetData>
  <sheetProtection/>
  <mergeCells count="9">
    <mergeCell ref="C53:E53"/>
    <mergeCell ref="C54:E54"/>
    <mergeCell ref="C55:E55"/>
    <mergeCell ref="C56:E56"/>
    <mergeCell ref="C61:E61"/>
    <mergeCell ref="C57:E57"/>
    <mergeCell ref="C58:E58"/>
    <mergeCell ref="C59:E59"/>
    <mergeCell ref="C60:E60"/>
  </mergeCells>
  <printOptions horizontalCentered="1"/>
  <pageMargins left="0.25" right="0" top="0.75" bottom="0.5" header="0.5" footer="0.25"/>
  <pageSetup fitToHeight="14" horizontalDpi="600" verticalDpi="600" orientation="portrait" scale="80" r:id="rId3"/>
  <headerFooter alignWithMargins="0">
    <oddFooter>&amp;RPage &amp;P of &amp;N</oddFooter>
  </headerFooter>
  <legacyDrawing r:id="rId2"/>
</worksheet>
</file>

<file path=xl/worksheets/sheet11.xml><?xml version="1.0" encoding="utf-8"?>
<worksheet xmlns="http://schemas.openxmlformats.org/spreadsheetml/2006/main" xmlns:r="http://schemas.openxmlformats.org/officeDocument/2006/relationships">
  <dimension ref="A1:G325"/>
  <sheetViews>
    <sheetView zoomScale="60" zoomScaleNormal="60" workbookViewId="0" topLeftCell="A1">
      <selection activeCell="E41" sqref="E41"/>
    </sheetView>
  </sheetViews>
  <sheetFormatPr defaultColWidth="9.140625" defaultRowHeight="12.75"/>
  <cols>
    <col min="1" max="1" width="1.7109375" style="0" customWidth="1"/>
    <col min="2" max="2" width="9.7109375" style="209" customWidth="1"/>
    <col min="3" max="3" width="56.00390625" style="210" customWidth="1"/>
    <col min="4" max="4" width="22.8515625" style="211" customWidth="1"/>
    <col min="5" max="5" width="35.140625" style="0" customWidth="1"/>
    <col min="6" max="6" width="1.57421875" style="0" customWidth="1"/>
    <col min="7" max="7" width="1.7109375" style="0" customWidth="1"/>
  </cols>
  <sheetData>
    <row r="1" spans="1:7" ht="3.75" customHeight="1" thickTop="1">
      <c r="A1" s="2"/>
      <c r="B1" s="212"/>
      <c r="C1" s="213"/>
      <c r="D1" s="214"/>
      <c r="E1" s="4"/>
      <c r="F1" s="4"/>
      <c r="G1" s="5"/>
    </row>
    <row r="2" spans="1:7" ht="18.75" customHeight="1">
      <c r="A2" s="6"/>
      <c r="B2" s="215"/>
      <c r="C2" s="216"/>
      <c r="D2" s="9" t="s">
        <v>235</v>
      </c>
      <c r="E2" s="8"/>
      <c r="F2" s="8"/>
      <c r="G2" s="10"/>
    </row>
    <row r="3" spans="1:7" ht="16.5" customHeight="1">
      <c r="A3" s="6"/>
      <c r="B3" s="215"/>
      <c r="C3" s="216"/>
      <c r="D3" s="11" t="str">
        <f>"AS OF THE END OF "&amp;YearType&amp;" YEAR "&amp;Year</f>
        <v>AS OF THE END OF CALENDAR YEAR 2006</v>
      </c>
      <c r="E3" s="8"/>
      <c r="F3" s="8"/>
      <c r="G3" s="10"/>
    </row>
    <row r="4" spans="1:7" ht="16.5" customHeight="1" thickBot="1">
      <c r="A4" s="6"/>
      <c r="B4" s="215"/>
      <c r="C4" s="216"/>
      <c r="D4" s="11"/>
      <c r="E4" s="8"/>
      <c r="F4" s="8"/>
      <c r="G4" s="10"/>
    </row>
    <row r="5" spans="1:7" ht="30.75" customHeight="1" thickBot="1" thickTop="1">
      <c r="A5" s="6"/>
      <c r="B5" s="293" t="s">
        <v>1</v>
      </c>
      <c r="C5" s="294" t="str">
        <f>carrierName</f>
        <v>XXXXXXX</v>
      </c>
      <c r="D5" s="217"/>
      <c r="E5" s="8"/>
      <c r="F5" s="8"/>
      <c r="G5" s="10"/>
    </row>
    <row r="6" spans="1:7" ht="14.25" customHeight="1" thickBot="1" thickTop="1">
      <c r="A6" s="6"/>
      <c r="B6" s="33" t="s">
        <v>45</v>
      </c>
      <c r="C6" s="294" t="str">
        <f>FEHBCode</f>
        <v>XX</v>
      </c>
      <c r="D6" s="217"/>
      <c r="E6" s="8"/>
      <c r="F6" s="8"/>
      <c r="G6" s="10"/>
    </row>
    <row r="7" spans="1:7" ht="16.5" customHeight="1" thickTop="1">
      <c r="A7" s="6"/>
      <c r="B7" s="215"/>
      <c r="C7" s="216"/>
      <c r="D7" s="132" t="s">
        <v>236</v>
      </c>
      <c r="E7" s="8"/>
      <c r="F7" s="8"/>
      <c r="G7" s="10"/>
    </row>
    <row r="8" spans="1:7" ht="13.5" customHeight="1" thickBot="1">
      <c r="A8" s="6"/>
      <c r="B8" s="8"/>
      <c r="C8" s="35"/>
      <c r="D8" s="217"/>
      <c r="E8" s="8"/>
      <c r="F8" s="8"/>
      <c r="G8" s="10"/>
    </row>
    <row r="9" spans="1:7" ht="16.5" customHeight="1" thickTop="1">
      <c r="A9" s="6"/>
      <c r="B9" s="238"/>
      <c r="C9" s="239"/>
      <c r="D9" s="126" t="s">
        <v>44</v>
      </c>
      <c r="E9" s="37"/>
      <c r="F9" s="39"/>
      <c r="G9" s="10"/>
    </row>
    <row r="10" spans="1:7" ht="15.75" customHeight="1">
      <c r="A10" s="6"/>
      <c r="B10" s="240"/>
      <c r="C10" s="364" t="s">
        <v>295</v>
      </c>
      <c r="D10" s="82"/>
      <c r="E10" s="8"/>
      <c r="F10" s="42"/>
      <c r="G10" s="10"/>
    </row>
    <row r="11" spans="1:7" ht="15.75" customHeight="1">
      <c r="A11" s="6"/>
      <c r="B11" s="240"/>
      <c r="C11" s="216"/>
      <c r="D11" s="241" t="str">
        <f>Year</f>
        <v>2006</v>
      </c>
      <c r="E11" s="8"/>
      <c r="F11" s="42"/>
      <c r="G11" s="10"/>
    </row>
    <row r="12" spans="1:7" ht="16.5" customHeight="1" thickBot="1">
      <c r="A12" s="6"/>
      <c r="B12" s="242"/>
      <c r="C12" s="69" t="s">
        <v>222</v>
      </c>
      <c r="D12" s="221" t="s">
        <v>155</v>
      </c>
      <c r="E12" s="8"/>
      <c r="F12" s="42"/>
      <c r="G12" s="10"/>
    </row>
    <row r="13" spans="1:7" ht="17.25" customHeight="1" thickBot="1" thickTop="1">
      <c r="A13" s="6"/>
      <c r="B13" s="231"/>
      <c r="C13" s="71" t="s">
        <v>47</v>
      </c>
      <c r="D13" s="45">
        <f>D76+D118+D160+D203+D245+D283</f>
        <v>0</v>
      </c>
      <c r="E13" s="8"/>
      <c r="F13" s="42"/>
      <c r="G13" s="10"/>
    </row>
    <row r="14" spans="1:7" ht="17.25" customHeight="1" thickBot="1" thickTop="1">
      <c r="A14" s="6"/>
      <c r="B14" s="231"/>
      <c r="C14" s="71" t="s">
        <v>237</v>
      </c>
      <c r="D14" s="45">
        <f>D77+D119+D161+D204+D246+D284</f>
        <v>0</v>
      </c>
      <c r="E14" s="8"/>
      <c r="F14" s="42"/>
      <c r="G14" s="10"/>
    </row>
    <row r="15" spans="1:7" ht="17.25" customHeight="1" thickBot="1" thickTop="1">
      <c r="A15" s="6"/>
      <c r="B15" s="231"/>
      <c r="C15" s="71" t="s">
        <v>224</v>
      </c>
      <c r="D15" s="45">
        <f>D78+D120+D162+D205+D247+D285</f>
        <v>0</v>
      </c>
      <c r="E15" s="8"/>
      <c r="F15" s="42"/>
      <c r="G15" s="10"/>
    </row>
    <row r="16" spans="1:7" ht="17.25" customHeight="1" thickBot="1" thickTop="1">
      <c r="A16" s="6"/>
      <c r="B16" s="231"/>
      <c r="C16" s="71" t="s">
        <v>225</v>
      </c>
      <c r="D16" s="45">
        <f>D79+D121+D163+D206+D248+D286</f>
        <v>0</v>
      </c>
      <c r="E16" s="8"/>
      <c r="F16" s="42"/>
      <c r="G16" s="10"/>
    </row>
    <row r="17" spans="1:7" ht="17.25" customHeight="1" thickBot="1" thickTop="1">
      <c r="A17" s="6"/>
      <c r="B17" s="231"/>
      <c r="C17" s="71" t="s">
        <v>226</v>
      </c>
      <c r="D17" s="45">
        <f>D80+D122+D164+D207+D249+D287</f>
        <v>0</v>
      </c>
      <c r="E17" s="8"/>
      <c r="F17" s="42"/>
      <c r="G17" s="10"/>
    </row>
    <row r="18" spans="1:7" ht="17.25" customHeight="1" thickBot="1" thickTop="1">
      <c r="A18" s="6"/>
      <c r="B18" s="231"/>
      <c r="C18" s="70" t="s">
        <v>238</v>
      </c>
      <c r="D18" s="45">
        <f>'Treasury Offset Activity'!D18</f>
        <v>0</v>
      </c>
      <c r="E18" s="76"/>
      <c r="F18" s="42"/>
      <c r="G18" s="10"/>
    </row>
    <row r="19" spans="1:7" ht="17.25" customHeight="1" thickBot="1" thickTop="1">
      <c r="A19" s="6"/>
      <c r="B19" s="231"/>
      <c r="C19" s="70" t="s">
        <v>228</v>
      </c>
      <c r="D19" s="45">
        <f>D81+D123+D165+D208+D250+D288</f>
        <v>0</v>
      </c>
      <c r="E19" s="76"/>
      <c r="F19" s="42"/>
      <c r="G19" s="10"/>
    </row>
    <row r="20" spans="1:7" ht="17.25" customHeight="1" thickBot="1" thickTop="1">
      <c r="A20" s="6"/>
      <c r="B20" s="243"/>
      <c r="C20" s="8"/>
      <c r="D20" s="8"/>
      <c r="E20" s="8"/>
      <c r="F20" s="42"/>
      <c r="G20" s="10"/>
    </row>
    <row r="21" spans="1:7" ht="17.25" customHeight="1" hidden="1">
      <c r="A21" s="6"/>
      <c r="B21" s="243"/>
      <c r="C21" s="8"/>
      <c r="D21" s="8"/>
      <c r="E21" s="8"/>
      <c r="F21" s="42"/>
      <c r="G21" s="10"/>
    </row>
    <row r="22" spans="1:7" ht="17.25" customHeight="1" hidden="1">
      <c r="A22" s="6"/>
      <c r="B22" s="243"/>
      <c r="C22" s="8"/>
      <c r="D22" s="8"/>
      <c r="E22" s="8"/>
      <c r="F22" s="42"/>
      <c r="G22" s="10"/>
    </row>
    <row r="23" spans="1:7" ht="17.25" customHeight="1" hidden="1">
      <c r="A23" s="6"/>
      <c r="B23" s="243"/>
      <c r="C23" s="8"/>
      <c r="D23" s="8"/>
      <c r="E23" s="8"/>
      <c r="F23" s="42"/>
      <c r="G23" s="10"/>
    </row>
    <row r="24" spans="1:7" ht="17.25" customHeight="1" hidden="1">
      <c r="A24" s="6"/>
      <c r="B24" s="243"/>
      <c r="C24" s="8"/>
      <c r="D24" s="8"/>
      <c r="E24" s="8"/>
      <c r="F24" s="42"/>
      <c r="G24" s="10"/>
    </row>
    <row r="25" spans="1:7" ht="17.25" customHeight="1" hidden="1">
      <c r="A25" s="6"/>
      <c r="B25" s="243"/>
      <c r="C25" s="8"/>
      <c r="D25" s="8"/>
      <c r="E25" s="8"/>
      <c r="F25" s="42"/>
      <c r="G25" s="10"/>
    </row>
    <row r="26" spans="1:7" ht="17.25" customHeight="1" hidden="1">
      <c r="A26" s="6"/>
      <c r="B26" s="243"/>
      <c r="C26" s="8"/>
      <c r="D26" s="8"/>
      <c r="E26" s="8"/>
      <c r="F26" s="42"/>
      <c r="G26" s="10"/>
    </row>
    <row r="27" spans="1:7" ht="17.25" customHeight="1" hidden="1">
      <c r="A27" s="6"/>
      <c r="B27" s="243"/>
      <c r="C27" s="8"/>
      <c r="D27" s="8"/>
      <c r="E27" s="8"/>
      <c r="F27" s="42"/>
      <c r="G27" s="10"/>
    </row>
    <row r="28" spans="1:7" ht="17.25" customHeight="1" hidden="1">
      <c r="A28" s="6"/>
      <c r="B28" s="243"/>
      <c r="C28" s="8"/>
      <c r="D28" s="8"/>
      <c r="E28" s="8"/>
      <c r="F28" s="42"/>
      <c r="G28" s="10"/>
    </row>
    <row r="29" spans="1:7" ht="17.25" customHeight="1" hidden="1">
      <c r="A29" s="6"/>
      <c r="B29" s="243"/>
      <c r="C29" s="8"/>
      <c r="D29" s="8"/>
      <c r="E29" s="8"/>
      <c r="F29" s="42"/>
      <c r="G29" s="10"/>
    </row>
    <row r="30" spans="1:7" ht="17.25" customHeight="1" hidden="1">
      <c r="A30" s="6"/>
      <c r="B30" s="243"/>
      <c r="C30" s="8"/>
      <c r="D30" s="8"/>
      <c r="E30" s="8"/>
      <c r="F30" s="42"/>
      <c r="G30" s="10"/>
    </row>
    <row r="31" spans="1:7" ht="17.25" customHeight="1" hidden="1">
      <c r="A31" s="6"/>
      <c r="B31" s="243"/>
      <c r="C31" s="8"/>
      <c r="D31" s="8"/>
      <c r="E31" s="8"/>
      <c r="F31" s="42"/>
      <c r="G31" s="10"/>
    </row>
    <row r="32" spans="1:7" ht="17.25" customHeight="1" hidden="1">
      <c r="A32" s="6"/>
      <c r="B32" s="243"/>
      <c r="C32" s="8"/>
      <c r="D32" s="8"/>
      <c r="E32" s="8"/>
      <c r="F32" s="42"/>
      <c r="G32" s="10"/>
    </row>
    <row r="33" spans="1:7" ht="17.25" customHeight="1" hidden="1">
      <c r="A33" s="6"/>
      <c r="B33" s="243"/>
      <c r="C33" s="8"/>
      <c r="D33" s="8"/>
      <c r="E33" s="8"/>
      <c r="F33" s="42"/>
      <c r="G33" s="10"/>
    </row>
    <row r="34" spans="1:7" ht="17.25" customHeight="1" hidden="1">
      <c r="A34" s="6"/>
      <c r="B34" s="243"/>
      <c r="C34" s="8"/>
      <c r="D34" s="8"/>
      <c r="E34" s="8"/>
      <c r="F34" s="42"/>
      <c r="G34" s="10"/>
    </row>
    <row r="35" spans="1:7" ht="17.25" customHeight="1" hidden="1">
      <c r="A35" s="6"/>
      <c r="B35" s="243"/>
      <c r="C35" s="8"/>
      <c r="D35" s="8"/>
      <c r="E35" s="8"/>
      <c r="F35" s="42"/>
      <c r="G35" s="10"/>
    </row>
    <row r="36" spans="1:7" ht="17.25" customHeight="1" hidden="1">
      <c r="A36" s="6"/>
      <c r="B36" s="243"/>
      <c r="C36" s="8"/>
      <c r="D36" s="8"/>
      <c r="E36" s="8"/>
      <c r="F36" s="42"/>
      <c r="G36" s="10"/>
    </row>
    <row r="37" spans="1:7" ht="17.25" customHeight="1" hidden="1">
      <c r="A37" s="6"/>
      <c r="B37" s="243"/>
      <c r="C37" s="8"/>
      <c r="D37" s="8"/>
      <c r="E37" s="8"/>
      <c r="F37" s="42"/>
      <c r="G37" s="10"/>
    </row>
    <row r="38" spans="1:7" ht="17.25" customHeight="1" hidden="1">
      <c r="A38" s="6"/>
      <c r="B38" s="243"/>
      <c r="C38" s="8"/>
      <c r="D38" s="8"/>
      <c r="E38" s="8"/>
      <c r="F38" s="42"/>
      <c r="G38" s="10"/>
    </row>
    <row r="39" spans="1:7" ht="17.25" customHeight="1" hidden="1">
      <c r="A39" s="6"/>
      <c r="B39" s="243"/>
      <c r="C39" s="8"/>
      <c r="D39" s="8"/>
      <c r="E39" s="8"/>
      <c r="F39" s="42"/>
      <c r="G39" s="10"/>
    </row>
    <row r="40" spans="1:7" ht="17.25" customHeight="1" hidden="1">
      <c r="A40" s="6"/>
      <c r="B40" s="242"/>
      <c r="C40" s="223"/>
      <c r="D40" s="217"/>
      <c r="E40" s="8"/>
      <c r="F40" s="42"/>
      <c r="G40" s="10"/>
    </row>
    <row r="41" spans="1:7" ht="17.25" customHeight="1" thickBot="1" thickTop="1">
      <c r="A41" s="6"/>
      <c r="B41" s="231"/>
      <c r="C41" s="98" t="s">
        <v>229</v>
      </c>
      <c r="D41" s="45">
        <f>D93+D135+D178+D220+D260+D298</f>
        <v>0</v>
      </c>
      <c r="E41" s="8"/>
      <c r="F41" s="42"/>
      <c r="G41" s="10"/>
    </row>
    <row r="42" spans="1:7" ht="16.5" customHeight="1" thickTop="1">
      <c r="A42" s="6"/>
      <c r="B42" s="240"/>
      <c r="C42" s="216"/>
      <c r="D42" s="217"/>
      <c r="E42" s="8"/>
      <c r="F42" s="42"/>
      <c r="G42" s="10"/>
    </row>
    <row r="43" spans="1:7" ht="16.5" customHeight="1" thickBot="1">
      <c r="A43" s="6"/>
      <c r="B43" s="242"/>
      <c r="C43" s="69" t="s">
        <v>230</v>
      </c>
      <c r="D43" s="217"/>
      <c r="E43" s="8"/>
      <c r="F43" s="42"/>
      <c r="G43" s="10"/>
    </row>
    <row r="44" spans="1:7" ht="17.25" customHeight="1" thickBot="1" thickTop="1">
      <c r="A44" s="6"/>
      <c r="B44" s="231"/>
      <c r="C44" s="71" t="s">
        <v>231</v>
      </c>
      <c r="D44" s="45">
        <f>D96+D138+D181+D223+D263+D301</f>
        <v>0</v>
      </c>
      <c r="E44" s="8"/>
      <c r="F44" s="42"/>
      <c r="G44" s="10"/>
    </row>
    <row r="45" spans="1:7" ht="17.25" customHeight="1" thickBot="1" thickTop="1">
      <c r="A45" s="6"/>
      <c r="B45" s="231"/>
      <c r="C45" s="70" t="s">
        <v>294</v>
      </c>
      <c r="D45" s="45">
        <f>D97+D139+D182+D224+D264+D303</f>
        <v>0</v>
      </c>
      <c r="E45" s="8"/>
      <c r="F45" s="42"/>
      <c r="G45" s="10"/>
    </row>
    <row r="46" spans="1:7" ht="17.25" customHeight="1" thickBot="1" thickTop="1">
      <c r="A46" s="6"/>
      <c r="B46" s="231"/>
      <c r="C46" s="71" t="s">
        <v>232</v>
      </c>
      <c r="D46" s="45">
        <f>D98+D140+D183+D225+D265+D304</f>
        <v>0</v>
      </c>
      <c r="E46" s="8"/>
      <c r="F46" s="42"/>
      <c r="G46" s="10"/>
    </row>
    <row r="47" spans="1:7" ht="17.25" customHeight="1" thickBot="1" thickTop="1">
      <c r="A47" s="6"/>
      <c r="B47" s="231"/>
      <c r="C47" s="70" t="s">
        <v>233</v>
      </c>
      <c r="D47" s="45">
        <f>D99+D141+D184+D226+D266+D305</f>
        <v>0</v>
      </c>
      <c r="E47" s="76"/>
      <c r="F47" s="42"/>
      <c r="G47" s="10"/>
    </row>
    <row r="48" spans="1:7" ht="17.25" customHeight="1" thickBot="1" thickTop="1">
      <c r="A48" s="6"/>
      <c r="B48" s="243"/>
      <c r="C48" s="8"/>
      <c r="D48" s="8"/>
      <c r="E48" s="8"/>
      <c r="F48" s="42"/>
      <c r="G48" s="10"/>
    </row>
    <row r="49" spans="1:7" ht="17.25" customHeight="1" hidden="1">
      <c r="A49" s="6"/>
      <c r="B49" s="243"/>
      <c r="C49" s="8"/>
      <c r="D49" s="8"/>
      <c r="E49" s="8"/>
      <c r="F49" s="42"/>
      <c r="G49" s="10"/>
    </row>
    <row r="50" spans="1:7" ht="17.25" customHeight="1" hidden="1">
      <c r="A50" s="6"/>
      <c r="B50" s="243"/>
      <c r="C50" s="8"/>
      <c r="D50" s="8"/>
      <c r="E50" s="8"/>
      <c r="F50" s="42"/>
      <c r="G50" s="10"/>
    </row>
    <row r="51" spans="1:7" ht="17.25" customHeight="1" hidden="1">
      <c r="A51" s="6"/>
      <c r="B51" s="243"/>
      <c r="C51" s="8"/>
      <c r="D51" s="8"/>
      <c r="E51" s="8"/>
      <c r="F51" s="42"/>
      <c r="G51" s="10"/>
    </row>
    <row r="52" spans="1:7" ht="17.25" customHeight="1" hidden="1">
      <c r="A52" s="6"/>
      <c r="B52" s="243"/>
      <c r="C52" s="8"/>
      <c r="D52" s="8"/>
      <c r="E52" s="8"/>
      <c r="F52" s="42"/>
      <c r="G52" s="10"/>
    </row>
    <row r="53" spans="1:7" ht="17.25" customHeight="1" hidden="1">
      <c r="A53" s="6"/>
      <c r="B53" s="243"/>
      <c r="C53" s="8"/>
      <c r="D53" s="8"/>
      <c r="E53" s="8"/>
      <c r="F53" s="42"/>
      <c r="G53" s="10"/>
    </row>
    <row r="54" spans="1:7" ht="17.25" customHeight="1" hidden="1">
      <c r="A54" s="6"/>
      <c r="B54" s="243"/>
      <c r="C54" s="8"/>
      <c r="D54" s="8"/>
      <c r="E54" s="8"/>
      <c r="F54" s="42"/>
      <c r="G54" s="10"/>
    </row>
    <row r="55" spans="1:7" ht="17.25" customHeight="1" hidden="1">
      <c r="A55" s="6"/>
      <c r="B55" s="243"/>
      <c r="C55" s="8"/>
      <c r="D55" s="8"/>
      <c r="E55" s="8"/>
      <c r="F55" s="42"/>
      <c r="G55" s="10"/>
    </row>
    <row r="56" spans="1:7" ht="17.25" customHeight="1" hidden="1">
      <c r="A56" s="6"/>
      <c r="B56" s="243"/>
      <c r="C56" s="8"/>
      <c r="D56" s="8"/>
      <c r="E56" s="8"/>
      <c r="F56" s="42"/>
      <c r="G56" s="10"/>
    </row>
    <row r="57" spans="1:7" ht="17.25" customHeight="1" hidden="1">
      <c r="A57" s="6"/>
      <c r="B57" s="243"/>
      <c r="C57" s="8"/>
      <c r="D57" s="8"/>
      <c r="E57" s="8"/>
      <c r="F57" s="42"/>
      <c r="G57" s="10"/>
    </row>
    <row r="58" spans="1:7" ht="17.25" customHeight="1" hidden="1">
      <c r="A58" s="6"/>
      <c r="B58" s="243"/>
      <c r="C58" s="8"/>
      <c r="D58" s="8"/>
      <c r="E58" s="8"/>
      <c r="F58" s="42"/>
      <c r="G58" s="10"/>
    </row>
    <row r="59" spans="1:7" ht="17.25" customHeight="1" hidden="1">
      <c r="A59" s="6"/>
      <c r="B59" s="243"/>
      <c r="C59" s="8"/>
      <c r="D59" s="8"/>
      <c r="E59" s="8"/>
      <c r="F59" s="42"/>
      <c r="G59" s="10"/>
    </row>
    <row r="60" spans="1:7" ht="17.25" customHeight="1" hidden="1">
      <c r="A60" s="6"/>
      <c r="B60" s="243"/>
      <c r="C60" s="8"/>
      <c r="D60" s="8"/>
      <c r="E60" s="8"/>
      <c r="F60" s="42"/>
      <c r="G60" s="10"/>
    </row>
    <row r="61" spans="1:7" ht="17.25" customHeight="1" hidden="1">
      <c r="A61" s="6"/>
      <c r="B61" s="243"/>
      <c r="C61" s="8"/>
      <c r="D61" s="8"/>
      <c r="E61" s="8"/>
      <c r="F61" s="42"/>
      <c r="G61" s="10"/>
    </row>
    <row r="62" spans="1:7" ht="17.25" customHeight="1" hidden="1">
      <c r="A62" s="6"/>
      <c r="B62" s="243"/>
      <c r="C62" s="8"/>
      <c r="D62" s="8"/>
      <c r="E62" s="8"/>
      <c r="F62" s="42"/>
      <c r="G62" s="10"/>
    </row>
    <row r="63" spans="1:7" ht="17.25" customHeight="1" hidden="1">
      <c r="A63" s="6"/>
      <c r="B63" s="243"/>
      <c r="C63" s="8"/>
      <c r="D63" s="8"/>
      <c r="E63" s="8"/>
      <c r="F63" s="42"/>
      <c r="G63" s="10"/>
    </row>
    <row r="64" spans="1:7" ht="17.25" customHeight="1" hidden="1">
      <c r="A64" s="6"/>
      <c r="B64" s="243"/>
      <c r="C64" s="8"/>
      <c r="D64" s="8"/>
      <c r="E64" s="8"/>
      <c r="F64" s="42"/>
      <c r="G64" s="10"/>
    </row>
    <row r="65" spans="1:7" ht="17.25" customHeight="1" hidden="1">
      <c r="A65" s="6"/>
      <c r="B65" s="243"/>
      <c r="C65" s="8"/>
      <c r="D65" s="8"/>
      <c r="E65" s="8"/>
      <c r="F65" s="42"/>
      <c r="G65" s="10"/>
    </row>
    <row r="66" spans="1:7" ht="17.25" customHeight="1" hidden="1">
      <c r="A66" s="6"/>
      <c r="B66" s="243"/>
      <c r="C66" s="8"/>
      <c r="D66" s="8"/>
      <c r="E66" s="8"/>
      <c r="F66" s="42"/>
      <c r="G66" s="10"/>
    </row>
    <row r="67" spans="1:7" ht="17.25" customHeight="1" hidden="1">
      <c r="A67" s="6"/>
      <c r="B67" s="243"/>
      <c r="C67" s="8"/>
      <c r="D67" s="8"/>
      <c r="E67" s="8"/>
      <c r="F67" s="42"/>
      <c r="G67" s="10"/>
    </row>
    <row r="68" spans="1:7" ht="17.25" customHeight="1" hidden="1">
      <c r="A68" s="6"/>
      <c r="B68" s="242"/>
      <c r="C68" s="223"/>
      <c r="D68" s="217"/>
      <c r="E68" s="8"/>
      <c r="F68" s="42"/>
      <c r="G68" s="10"/>
    </row>
    <row r="69" spans="1:7" ht="17.25" customHeight="1" thickBot="1" thickTop="1">
      <c r="A69" s="6"/>
      <c r="B69" s="231"/>
      <c r="C69" s="98" t="s">
        <v>234</v>
      </c>
      <c r="D69" s="45">
        <f>D111+D153+D196+D238+D276+D315</f>
        <v>0</v>
      </c>
      <c r="E69" s="8"/>
      <c r="F69" s="42"/>
      <c r="G69" s="10"/>
    </row>
    <row r="70" spans="1:7" ht="14.25" customHeight="1" thickBot="1" thickTop="1">
      <c r="A70" s="6"/>
      <c r="B70" s="232"/>
      <c r="C70" s="233"/>
      <c r="D70" s="234"/>
      <c r="E70" s="64"/>
      <c r="F70" s="66"/>
      <c r="G70" s="10"/>
    </row>
    <row r="71" spans="1:7" ht="14.25" customHeight="1" thickBot="1" thickTop="1">
      <c r="A71" s="273"/>
      <c r="B71" s="361"/>
      <c r="C71" s="362"/>
      <c r="D71" s="363"/>
      <c r="E71" s="275"/>
      <c r="F71" s="275"/>
      <c r="G71" s="276"/>
    </row>
    <row r="72" spans="1:7" ht="13.5" customHeight="1">
      <c r="A72" s="46"/>
      <c r="B72" s="296"/>
      <c r="C72" s="365"/>
      <c r="D72" s="13"/>
      <c r="E72" s="13"/>
      <c r="F72" s="300"/>
      <c r="G72" s="48"/>
    </row>
    <row r="73" spans="1:7" ht="15.75" customHeight="1">
      <c r="A73" s="278"/>
      <c r="B73" s="244"/>
      <c r="C73" s="216"/>
      <c r="D73" s="76" t="s">
        <v>75</v>
      </c>
      <c r="E73" s="8"/>
      <c r="F73" s="42"/>
      <c r="G73" s="279"/>
    </row>
    <row r="74" spans="1:7" ht="15.75" customHeight="1">
      <c r="A74" s="278"/>
      <c r="B74" s="244"/>
      <c r="C74" s="216"/>
      <c r="D74" s="241" t="str">
        <f>Year</f>
        <v>2006</v>
      </c>
      <c r="E74" s="8"/>
      <c r="F74" s="42"/>
      <c r="G74" s="279"/>
    </row>
    <row r="75" spans="1:7" ht="16.5" customHeight="1" thickBot="1">
      <c r="A75" s="278"/>
      <c r="B75" s="220"/>
      <c r="C75" s="69" t="s">
        <v>222</v>
      </c>
      <c r="D75" s="221" t="s">
        <v>155</v>
      </c>
      <c r="E75" s="8"/>
      <c r="F75" s="42"/>
      <c r="G75" s="279"/>
    </row>
    <row r="76" spans="1:7" ht="16.5" customHeight="1" thickBot="1">
      <c r="A76" s="278"/>
      <c r="B76" s="245"/>
      <c r="C76" s="71" t="s">
        <v>47</v>
      </c>
      <c r="D76" s="21">
        <v>0</v>
      </c>
      <c r="E76" s="8"/>
      <c r="F76" s="42"/>
      <c r="G76" s="279"/>
    </row>
    <row r="77" spans="1:7" ht="16.5" customHeight="1" thickBot="1">
      <c r="A77" s="278"/>
      <c r="B77" s="245"/>
      <c r="C77" s="71" t="s">
        <v>237</v>
      </c>
      <c r="D77" s="21">
        <v>0</v>
      </c>
      <c r="E77" s="8"/>
      <c r="F77" s="42"/>
      <c r="G77" s="279"/>
    </row>
    <row r="78" spans="1:7" ht="16.5" customHeight="1" thickBot="1">
      <c r="A78" s="278"/>
      <c r="B78" s="245"/>
      <c r="C78" s="71" t="s">
        <v>224</v>
      </c>
      <c r="D78" s="21">
        <v>0</v>
      </c>
      <c r="E78" s="8"/>
      <c r="F78" s="42"/>
      <c r="G78" s="279"/>
    </row>
    <row r="79" spans="1:7" ht="16.5" customHeight="1" thickBot="1">
      <c r="A79" s="278"/>
      <c r="B79" s="245"/>
      <c r="C79" s="71" t="s">
        <v>225</v>
      </c>
      <c r="D79" s="21">
        <v>0</v>
      </c>
      <c r="E79" s="8"/>
      <c r="F79" s="42"/>
      <c r="G79" s="279"/>
    </row>
    <row r="80" spans="1:7" ht="16.5" customHeight="1" thickBot="1">
      <c r="A80" s="278"/>
      <c r="B80" s="245"/>
      <c r="C80" s="71" t="s">
        <v>226</v>
      </c>
      <c r="D80" s="21">
        <v>0</v>
      </c>
      <c r="E80" s="8"/>
      <c r="F80" s="42"/>
      <c r="G80" s="279"/>
    </row>
    <row r="81" spans="1:7" ht="17.25" customHeight="1" thickBot="1" thickTop="1">
      <c r="A81" s="278"/>
      <c r="B81" s="245"/>
      <c r="C81" s="131" t="s">
        <v>228</v>
      </c>
      <c r="D81" s="45">
        <f>SUM(D82:D91)</f>
        <v>0</v>
      </c>
      <c r="E81" s="76" t="s">
        <v>129</v>
      </c>
      <c r="F81" s="42"/>
      <c r="G81" s="279"/>
    </row>
    <row r="82" spans="1:7" ht="17.25" customHeight="1" thickBot="1" thickTop="1">
      <c r="A82" s="278"/>
      <c r="B82" s="129" t="s">
        <v>110</v>
      </c>
      <c r="C82" s="12"/>
      <c r="D82" s="21">
        <v>0</v>
      </c>
      <c r="E82" s="133"/>
      <c r="F82" s="42"/>
      <c r="G82" s="279"/>
    </row>
    <row r="83" spans="1:7" ht="17.25" customHeight="1" thickBot="1">
      <c r="A83" s="278"/>
      <c r="B83" s="129" t="s">
        <v>111</v>
      </c>
      <c r="C83" s="133"/>
      <c r="D83" s="60">
        <v>0</v>
      </c>
      <c r="E83" s="133"/>
      <c r="F83" s="42"/>
      <c r="G83" s="279"/>
    </row>
    <row r="84" spans="1:7" ht="17.25" customHeight="1" thickBot="1">
      <c r="A84" s="278"/>
      <c r="B84" s="129" t="s">
        <v>112</v>
      </c>
      <c r="C84" s="133"/>
      <c r="D84" s="60"/>
      <c r="E84" s="133"/>
      <c r="F84" s="42"/>
      <c r="G84" s="279"/>
    </row>
    <row r="85" spans="1:7" ht="17.25" customHeight="1" thickBot="1">
      <c r="A85" s="278"/>
      <c r="B85" s="129" t="s">
        <v>113</v>
      </c>
      <c r="C85" s="133"/>
      <c r="D85" s="60"/>
      <c r="E85" s="133"/>
      <c r="F85" s="42"/>
      <c r="G85" s="279"/>
    </row>
    <row r="86" spans="1:7" ht="17.25" customHeight="1" thickBot="1">
      <c r="A86" s="278"/>
      <c r="B86" s="129" t="s">
        <v>114</v>
      </c>
      <c r="C86" s="133"/>
      <c r="D86" s="60"/>
      <c r="E86" s="133"/>
      <c r="F86" s="42"/>
      <c r="G86" s="279"/>
    </row>
    <row r="87" spans="1:7" ht="17.25" customHeight="1" thickBot="1">
      <c r="A87" s="278"/>
      <c r="B87" s="129" t="s">
        <v>115</v>
      </c>
      <c r="C87" s="133"/>
      <c r="D87" s="60"/>
      <c r="E87" s="133"/>
      <c r="F87" s="42"/>
      <c r="G87" s="279"/>
    </row>
    <row r="88" spans="1:7" ht="17.25" customHeight="1" thickBot="1">
      <c r="A88" s="278"/>
      <c r="B88" s="129" t="s">
        <v>116</v>
      </c>
      <c r="C88" s="133"/>
      <c r="D88" s="60"/>
      <c r="E88" s="133"/>
      <c r="F88" s="42"/>
      <c r="G88" s="279"/>
    </row>
    <row r="89" spans="1:7" ht="17.25" customHeight="1" thickBot="1">
      <c r="A89" s="278"/>
      <c r="B89" s="129" t="s">
        <v>117</v>
      </c>
      <c r="C89" s="133"/>
      <c r="D89" s="60"/>
      <c r="E89" s="133"/>
      <c r="F89" s="42"/>
      <c r="G89" s="279"/>
    </row>
    <row r="90" spans="1:7" ht="17.25" customHeight="1" thickBot="1">
      <c r="A90" s="278"/>
      <c r="B90" s="129" t="s">
        <v>118</v>
      </c>
      <c r="C90" s="133"/>
      <c r="D90" s="60"/>
      <c r="E90" s="133"/>
      <c r="F90" s="42"/>
      <c r="G90" s="279"/>
    </row>
    <row r="91" spans="1:7" ht="17.25" customHeight="1" thickBot="1">
      <c r="A91" s="278"/>
      <c r="B91" s="129" t="s">
        <v>119</v>
      </c>
      <c r="C91" s="133"/>
      <c r="D91" s="60"/>
      <c r="E91" s="133"/>
      <c r="F91" s="42"/>
      <c r="G91" s="279"/>
    </row>
    <row r="92" spans="1:7" ht="16.5" customHeight="1" thickBot="1">
      <c r="A92" s="278"/>
      <c r="B92" s="220"/>
      <c r="C92" s="223"/>
      <c r="D92" s="217"/>
      <c r="E92" s="8"/>
      <c r="F92" s="42"/>
      <c r="G92" s="279"/>
    </row>
    <row r="93" spans="1:7" ht="17.25" customHeight="1" thickBot="1" thickTop="1">
      <c r="A93" s="278"/>
      <c r="B93" s="222"/>
      <c r="C93" s="98" t="s">
        <v>229</v>
      </c>
      <c r="D93" s="45">
        <f>SUM(D76:D81)</f>
        <v>0</v>
      </c>
      <c r="E93" s="8"/>
      <c r="F93" s="42"/>
      <c r="G93" s="279"/>
    </row>
    <row r="94" spans="1:7" ht="16.5" customHeight="1" thickTop="1">
      <c r="A94" s="278"/>
      <c r="B94" s="244"/>
      <c r="C94" s="216"/>
      <c r="D94" s="217"/>
      <c r="E94" s="8"/>
      <c r="F94" s="42"/>
      <c r="G94" s="279"/>
    </row>
    <row r="95" spans="1:7" ht="16.5" customHeight="1" thickBot="1">
      <c r="A95" s="278"/>
      <c r="B95" s="220"/>
      <c r="C95" s="69" t="s">
        <v>230</v>
      </c>
      <c r="D95" s="217"/>
      <c r="E95" s="8"/>
      <c r="F95" s="42"/>
      <c r="G95" s="279"/>
    </row>
    <row r="96" spans="1:7" ht="17.25" customHeight="1" thickBot="1" thickTop="1">
      <c r="A96" s="278"/>
      <c r="B96" s="222"/>
      <c r="C96" s="71" t="s">
        <v>231</v>
      </c>
      <c r="D96" s="45">
        <f>'Summary Statement of Operations'!E31</f>
        <v>0</v>
      </c>
      <c r="E96" s="8"/>
      <c r="F96" s="42"/>
      <c r="G96" s="279"/>
    </row>
    <row r="97" spans="1:7" ht="17.25" customHeight="1" thickBot="1" thickTop="1">
      <c r="A97" s="278"/>
      <c r="B97" s="222"/>
      <c r="C97" s="70" t="s">
        <v>294</v>
      </c>
      <c r="D97" s="45">
        <f>'Summary Statement of Operations'!E39</f>
        <v>0</v>
      </c>
      <c r="E97" s="8"/>
      <c r="F97" s="42"/>
      <c r="G97" s="279"/>
    </row>
    <row r="98" spans="1:7" ht="17.25" customHeight="1" thickBot="1" thickTop="1">
      <c r="A98" s="278"/>
      <c r="B98" s="222"/>
      <c r="C98" s="71" t="s">
        <v>232</v>
      </c>
      <c r="D98" s="45">
        <f>'Summary Statement of Operations'!E56</f>
        <v>0</v>
      </c>
      <c r="E98" s="8"/>
      <c r="F98" s="42"/>
      <c r="G98" s="279"/>
    </row>
    <row r="99" spans="1:7" ht="17.25" customHeight="1" thickBot="1" thickTop="1">
      <c r="A99" s="278"/>
      <c r="B99" s="222"/>
      <c r="C99" s="131" t="s">
        <v>233</v>
      </c>
      <c r="D99" s="45">
        <f>SUM(D100:D109)</f>
        <v>0</v>
      </c>
      <c r="E99" s="76" t="s">
        <v>129</v>
      </c>
      <c r="F99" s="42"/>
      <c r="G99" s="279"/>
    </row>
    <row r="100" spans="1:7" ht="17.25" customHeight="1" thickBot="1" thickTop="1">
      <c r="A100" s="278"/>
      <c r="B100" s="129" t="s">
        <v>110</v>
      </c>
      <c r="C100" s="12"/>
      <c r="D100" s="21">
        <v>0</v>
      </c>
      <c r="E100" s="61"/>
      <c r="F100" s="42"/>
      <c r="G100" s="279"/>
    </row>
    <row r="101" spans="1:7" ht="16.5" customHeight="1" thickBot="1">
      <c r="A101" s="278"/>
      <c r="B101" s="129" t="s">
        <v>111</v>
      </c>
      <c r="C101" s="12"/>
      <c r="D101" s="21"/>
      <c r="E101" s="61"/>
      <c r="F101" s="42"/>
      <c r="G101" s="279"/>
    </row>
    <row r="102" spans="1:7" ht="16.5" customHeight="1" thickBot="1">
      <c r="A102" s="278"/>
      <c r="B102" s="129" t="s">
        <v>112</v>
      </c>
      <c r="C102" s="12"/>
      <c r="D102" s="60"/>
      <c r="E102" s="61"/>
      <c r="F102" s="42"/>
      <c r="G102" s="279"/>
    </row>
    <row r="103" spans="1:7" ht="16.5" customHeight="1" thickBot="1">
      <c r="A103" s="278"/>
      <c r="B103" s="129" t="s">
        <v>113</v>
      </c>
      <c r="C103" s="12"/>
      <c r="D103" s="60"/>
      <c r="E103" s="61"/>
      <c r="F103" s="42"/>
      <c r="G103" s="279"/>
    </row>
    <row r="104" spans="1:7" ht="16.5" customHeight="1" thickBot="1">
      <c r="A104" s="278"/>
      <c r="B104" s="129" t="s">
        <v>114</v>
      </c>
      <c r="C104" s="12"/>
      <c r="D104" s="60"/>
      <c r="E104" s="61"/>
      <c r="F104" s="42"/>
      <c r="G104" s="279"/>
    </row>
    <row r="105" spans="1:7" ht="16.5" customHeight="1" thickBot="1">
      <c r="A105" s="278"/>
      <c r="B105" s="129" t="s">
        <v>115</v>
      </c>
      <c r="C105" s="12"/>
      <c r="D105" s="60"/>
      <c r="E105" s="61"/>
      <c r="F105" s="42"/>
      <c r="G105" s="279"/>
    </row>
    <row r="106" spans="1:7" ht="16.5" customHeight="1" thickBot="1">
      <c r="A106" s="278"/>
      <c r="B106" s="129" t="s">
        <v>116</v>
      </c>
      <c r="C106" s="12"/>
      <c r="D106" s="60"/>
      <c r="E106" s="61"/>
      <c r="F106" s="42"/>
      <c r="G106" s="279"/>
    </row>
    <row r="107" spans="1:7" ht="16.5" customHeight="1" thickBot="1">
      <c r="A107" s="278"/>
      <c r="B107" s="129" t="s">
        <v>117</v>
      </c>
      <c r="C107" s="12"/>
      <c r="D107" s="60"/>
      <c r="E107" s="61"/>
      <c r="F107" s="42"/>
      <c r="G107" s="279"/>
    </row>
    <row r="108" spans="1:7" ht="16.5" customHeight="1" thickBot="1">
      <c r="A108" s="278"/>
      <c r="B108" s="129" t="s">
        <v>118</v>
      </c>
      <c r="C108" s="12"/>
      <c r="D108" s="60"/>
      <c r="E108" s="61"/>
      <c r="F108" s="42"/>
      <c r="G108" s="279"/>
    </row>
    <row r="109" spans="1:7" ht="16.5" customHeight="1" thickBot="1">
      <c r="A109" s="278"/>
      <c r="B109" s="129" t="s">
        <v>119</v>
      </c>
      <c r="C109" s="12"/>
      <c r="D109" s="60"/>
      <c r="E109" s="61"/>
      <c r="F109" s="42"/>
      <c r="G109" s="279"/>
    </row>
    <row r="110" spans="1:7" ht="16.5" customHeight="1" thickBot="1">
      <c r="A110" s="278"/>
      <c r="B110" s="220"/>
      <c r="C110" s="19"/>
      <c r="D110" s="217"/>
      <c r="E110" s="8"/>
      <c r="F110" s="42"/>
      <c r="G110" s="279"/>
    </row>
    <row r="111" spans="1:7" ht="17.25" customHeight="1" thickBot="1" thickTop="1">
      <c r="A111" s="278"/>
      <c r="B111" s="222"/>
      <c r="C111" s="98" t="s">
        <v>234</v>
      </c>
      <c r="D111" s="45">
        <f>SUM(D96:D99)</f>
        <v>0</v>
      </c>
      <c r="E111" s="8"/>
      <c r="F111" s="42"/>
      <c r="G111" s="279"/>
    </row>
    <row r="112" spans="1:7" ht="14.25" customHeight="1" thickBot="1" thickTop="1">
      <c r="A112" s="278"/>
      <c r="B112" s="232"/>
      <c r="C112" s="233"/>
      <c r="D112" s="234"/>
      <c r="E112" s="64"/>
      <c r="F112" s="66"/>
      <c r="G112" s="279"/>
    </row>
    <row r="113" spans="1:7" ht="14.25" customHeight="1" thickBot="1" thickTop="1">
      <c r="A113" s="280"/>
      <c r="B113" s="275"/>
      <c r="C113" s="366"/>
      <c r="D113" s="275"/>
      <c r="E113" s="275"/>
      <c r="F113" s="275"/>
      <c r="G113" s="282"/>
    </row>
    <row r="114" spans="1:7" ht="13.5" customHeight="1">
      <c r="A114" s="46"/>
      <c r="B114" s="296"/>
      <c r="C114" s="365"/>
      <c r="D114" s="13"/>
      <c r="E114" s="13"/>
      <c r="F114" s="300"/>
      <c r="G114" s="48"/>
    </row>
    <row r="115" spans="1:7" ht="15.75" customHeight="1">
      <c r="A115" s="278"/>
      <c r="B115" s="244"/>
      <c r="C115" s="216"/>
      <c r="D115" s="83" t="s">
        <v>76</v>
      </c>
      <c r="E115" s="8"/>
      <c r="F115" s="42"/>
      <c r="G115" s="279"/>
    </row>
    <row r="116" spans="1:7" ht="15.75" customHeight="1">
      <c r="A116" s="278"/>
      <c r="B116" s="244"/>
      <c r="C116" s="216"/>
      <c r="D116" s="241" t="str">
        <f>Year</f>
        <v>2006</v>
      </c>
      <c r="E116" s="8"/>
      <c r="F116" s="42"/>
      <c r="G116" s="279"/>
    </row>
    <row r="117" spans="1:7" ht="16.5" customHeight="1" thickBot="1">
      <c r="A117" s="278"/>
      <c r="B117" s="220"/>
      <c r="C117" s="69" t="s">
        <v>222</v>
      </c>
      <c r="D117" s="221" t="s">
        <v>155</v>
      </c>
      <c r="E117" s="8"/>
      <c r="F117" s="42"/>
      <c r="G117" s="279"/>
    </row>
    <row r="118" spans="1:7" ht="16.5" customHeight="1" thickBot="1">
      <c r="A118" s="278"/>
      <c r="B118" s="222"/>
      <c r="C118" s="71" t="s">
        <v>47</v>
      </c>
      <c r="D118" s="60">
        <v>0</v>
      </c>
      <c r="E118" s="8"/>
      <c r="F118" s="42"/>
      <c r="G118" s="279"/>
    </row>
    <row r="119" spans="1:7" ht="16.5" customHeight="1" thickBot="1">
      <c r="A119" s="278"/>
      <c r="B119" s="222"/>
      <c r="C119" s="71" t="s">
        <v>237</v>
      </c>
      <c r="D119" s="60">
        <v>0</v>
      </c>
      <c r="E119" s="8"/>
      <c r="F119" s="42"/>
      <c r="G119" s="279"/>
    </row>
    <row r="120" spans="1:7" ht="16.5" customHeight="1" thickBot="1">
      <c r="A120" s="278"/>
      <c r="B120" s="222"/>
      <c r="C120" s="71" t="s">
        <v>224</v>
      </c>
      <c r="D120" s="60">
        <v>0</v>
      </c>
      <c r="E120" s="8"/>
      <c r="F120" s="42"/>
      <c r="G120" s="279"/>
    </row>
    <row r="121" spans="1:7" ht="16.5" customHeight="1" thickBot="1">
      <c r="A121" s="278"/>
      <c r="B121" s="222"/>
      <c r="C121" s="71" t="s">
        <v>225</v>
      </c>
      <c r="D121" s="60">
        <v>0</v>
      </c>
      <c r="E121" s="8"/>
      <c r="F121" s="42"/>
      <c r="G121" s="279"/>
    </row>
    <row r="122" spans="1:7" ht="16.5" customHeight="1" thickBot="1">
      <c r="A122" s="278"/>
      <c r="B122" s="222"/>
      <c r="C122" s="71" t="s">
        <v>226</v>
      </c>
      <c r="D122" s="60">
        <v>0</v>
      </c>
      <c r="E122" s="8"/>
      <c r="F122" s="42"/>
      <c r="G122" s="279"/>
    </row>
    <row r="123" spans="1:7" ht="17.25" customHeight="1" thickBot="1" thickTop="1">
      <c r="A123" s="278"/>
      <c r="B123" s="222"/>
      <c r="C123" s="131" t="s">
        <v>228</v>
      </c>
      <c r="D123" s="45">
        <f>SUM(D124:D133)</f>
        <v>0</v>
      </c>
      <c r="E123" s="76" t="s">
        <v>129</v>
      </c>
      <c r="F123" s="42"/>
      <c r="G123" s="279"/>
    </row>
    <row r="124" spans="1:7" ht="17.25" customHeight="1" thickBot="1" thickTop="1">
      <c r="A124" s="278"/>
      <c r="B124" s="129" t="s">
        <v>110</v>
      </c>
      <c r="C124" s="133"/>
      <c r="D124" s="60">
        <v>0</v>
      </c>
      <c r="E124" s="133"/>
      <c r="F124" s="42"/>
      <c r="G124" s="279"/>
    </row>
    <row r="125" spans="1:7" ht="17.25" customHeight="1" thickBot="1">
      <c r="A125" s="278"/>
      <c r="B125" s="129" t="s">
        <v>111</v>
      </c>
      <c r="C125" s="133"/>
      <c r="D125" s="60">
        <v>0</v>
      </c>
      <c r="E125" s="133"/>
      <c r="F125" s="42"/>
      <c r="G125" s="279"/>
    </row>
    <row r="126" spans="1:7" ht="17.25" customHeight="1" thickBot="1">
      <c r="A126" s="278"/>
      <c r="B126" s="129" t="s">
        <v>112</v>
      </c>
      <c r="C126" s="133"/>
      <c r="D126" s="60"/>
      <c r="E126" s="133"/>
      <c r="F126" s="42"/>
      <c r="G126" s="279"/>
    </row>
    <row r="127" spans="1:7" ht="17.25" customHeight="1" thickBot="1">
      <c r="A127" s="278"/>
      <c r="B127" s="129" t="s">
        <v>113</v>
      </c>
      <c r="C127" s="133"/>
      <c r="D127" s="60"/>
      <c r="E127" s="133"/>
      <c r="F127" s="42"/>
      <c r="G127" s="279"/>
    </row>
    <row r="128" spans="1:7" ht="17.25" customHeight="1" thickBot="1">
      <c r="A128" s="278"/>
      <c r="B128" s="129" t="s">
        <v>114</v>
      </c>
      <c r="C128" s="133"/>
      <c r="D128" s="60"/>
      <c r="E128" s="133"/>
      <c r="F128" s="42"/>
      <c r="G128" s="279"/>
    </row>
    <row r="129" spans="1:7" ht="17.25" customHeight="1" thickBot="1">
      <c r="A129" s="278"/>
      <c r="B129" s="129" t="s">
        <v>115</v>
      </c>
      <c r="C129" s="133"/>
      <c r="D129" s="60"/>
      <c r="E129" s="133"/>
      <c r="F129" s="42"/>
      <c r="G129" s="279"/>
    </row>
    <row r="130" spans="1:7" ht="17.25" customHeight="1" thickBot="1">
      <c r="A130" s="278"/>
      <c r="B130" s="129" t="s">
        <v>116</v>
      </c>
      <c r="C130" s="133"/>
      <c r="D130" s="60"/>
      <c r="E130" s="133"/>
      <c r="F130" s="42"/>
      <c r="G130" s="279"/>
    </row>
    <row r="131" spans="1:7" ht="17.25" customHeight="1" thickBot="1">
      <c r="A131" s="278"/>
      <c r="B131" s="129" t="s">
        <v>117</v>
      </c>
      <c r="C131" s="133"/>
      <c r="D131" s="60"/>
      <c r="E131" s="133"/>
      <c r="F131" s="42"/>
      <c r="G131" s="279"/>
    </row>
    <row r="132" spans="1:7" ht="17.25" customHeight="1" thickBot="1">
      <c r="A132" s="278"/>
      <c r="B132" s="129" t="s">
        <v>118</v>
      </c>
      <c r="C132" s="133"/>
      <c r="D132" s="60"/>
      <c r="E132" s="133"/>
      <c r="F132" s="42"/>
      <c r="G132" s="279"/>
    </row>
    <row r="133" spans="1:7" ht="17.25" customHeight="1" thickBot="1">
      <c r="A133" s="278"/>
      <c r="B133" s="129" t="s">
        <v>119</v>
      </c>
      <c r="C133" s="133"/>
      <c r="D133" s="60"/>
      <c r="E133" s="133"/>
      <c r="F133" s="42"/>
      <c r="G133" s="279"/>
    </row>
    <row r="134" spans="1:7" ht="16.5" customHeight="1" thickBot="1">
      <c r="A134" s="278"/>
      <c r="B134" s="220"/>
      <c r="C134" s="223"/>
      <c r="D134" s="217"/>
      <c r="E134" s="8"/>
      <c r="F134" s="42"/>
      <c r="G134" s="279"/>
    </row>
    <row r="135" spans="1:7" ht="17.25" customHeight="1" thickBot="1" thickTop="1">
      <c r="A135" s="278"/>
      <c r="B135" s="222"/>
      <c r="C135" s="98" t="s">
        <v>229</v>
      </c>
      <c r="D135" s="45">
        <f>SUM(D118:D123)</f>
        <v>0</v>
      </c>
      <c r="E135" s="8"/>
      <c r="F135" s="42"/>
      <c r="G135" s="279"/>
    </row>
    <row r="136" spans="1:7" ht="16.5" customHeight="1" thickTop="1">
      <c r="A136" s="278"/>
      <c r="B136" s="244"/>
      <c r="C136" s="216"/>
      <c r="D136" s="217"/>
      <c r="E136" s="8"/>
      <c r="F136" s="42"/>
      <c r="G136" s="279"/>
    </row>
    <row r="137" spans="1:7" ht="16.5" customHeight="1" thickBot="1">
      <c r="A137" s="278"/>
      <c r="B137" s="220"/>
      <c r="C137" s="69" t="s">
        <v>230</v>
      </c>
      <c r="D137" s="217"/>
      <c r="E137" s="8"/>
      <c r="F137" s="42"/>
      <c r="G137" s="279"/>
    </row>
    <row r="138" spans="1:7" ht="17.25" customHeight="1" thickBot="1" thickTop="1">
      <c r="A138" s="278"/>
      <c r="B138" s="222"/>
      <c r="C138" s="71" t="s">
        <v>231</v>
      </c>
      <c r="D138" s="45">
        <f>'Summary Statement of Operations'!F31</f>
        <v>0</v>
      </c>
      <c r="E138" s="8"/>
      <c r="F138" s="42"/>
      <c r="G138" s="279"/>
    </row>
    <row r="139" spans="1:7" ht="17.25" customHeight="1" thickBot="1" thickTop="1">
      <c r="A139" s="278"/>
      <c r="B139" s="222"/>
      <c r="C139" s="70" t="s">
        <v>294</v>
      </c>
      <c r="D139" s="45">
        <f>'Summary Statement of Operations'!F39</f>
        <v>0</v>
      </c>
      <c r="E139" s="8"/>
      <c r="F139" s="42"/>
      <c r="G139" s="279"/>
    </row>
    <row r="140" spans="1:7" ht="17.25" customHeight="1" thickBot="1" thickTop="1">
      <c r="A140" s="278"/>
      <c r="B140" s="222"/>
      <c r="C140" s="71" t="s">
        <v>232</v>
      </c>
      <c r="D140" s="45">
        <f>'Summary Statement of Operations'!F56</f>
        <v>0</v>
      </c>
      <c r="E140" s="8"/>
      <c r="F140" s="42"/>
      <c r="G140" s="279"/>
    </row>
    <row r="141" spans="1:7" ht="17.25" customHeight="1" thickBot="1" thickTop="1">
      <c r="A141" s="278"/>
      <c r="B141" s="222"/>
      <c r="C141" s="131" t="s">
        <v>233</v>
      </c>
      <c r="D141" s="45">
        <f>SUM(D142:D151)</f>
        <v>0</v>
      </c>
      <c r="E141" s="76" t="s">
        <v>129</v>
      </c>
      <c r="F141" s="42"/>
      <c r="G141" s="279"/>
    </row>
    <row r="142" spans="1:7" ht="17.25" customHeight="1" thickBot="1" thickTop="1">
      <c r="A142" s="278"/>
      <c r="B142" s="129" t="s">
        <v>110</v>
      </c>
      <c r="C142" s="12"/>
      <c r="D142" s="60">
        <v>0</v>
      </c>
      <c r="E142" s="61"/>
      <c r="F142" s="42"/>
      <c r="G142" s="279"/>
    </row>
    <row r="143" spans="1:7" ht="16.5" customHeight="1" thickBot="1">
      <c r="A143" s="278"/>
      <c r="B143" s="129" t="s">
        <v>111</v>
      </c>
      <c r="C143" s="12"/>
      <c r="D143" s="60"/>
      <c r="E143" s="61"/>
      <c r="F143" s="42"/>
      <c r="G143" s="279"/>
    </row>
    <row r="144" spans="1:7" ht="16.5" customHeight="1" thickBot="1">
      <c r="A144" s="278"/>
      <c r="B144" s="129" t="s">
        <v>112</v>
      </c>
      <c r="C144" s="12"/>
      <c r="D144" s="60"/>
      <c r="E144" s="61"/>
      <c r="F144" s="42"/>
      <c r="G144" s="279"/>
    </row>
    <row r="145" spans="1:7" ht="16.5" customHeight="1" thickBot="1">
      <c r="A145" s="278"/>
      <c r="B145" s="129" t="s">
        <v>113</v>
      </c>
      <c r="C145" s="12"/>
      <c r="D145" s="60"/>
      <c r="E145" s="61"/>
      <c r="F145" s="42"/>
      <c r="G145" s="279"/>
    </row>
    <row r="146" spans="1:7" ht="16.5" customHeight="1" thickBot="1">
      <c r="A146" s="278"/>
      <c r="B146" s="129" t="s">
        <v>114</v>
      </c>
      <c r="C146" s="12"/>
      <c r="D146" s="60"/>
      <c r="E146" s="61"/>
      <c r="F146" s="42"/>
      <c r="G146" s="279"/>
    </row>
    <row r="147" spans="1:7" ht="16.5" customHeight="1" thickBot="1">
      <c r="A147" s="278"/>
      <c r="B147" s="129" t="s">
        <v>115</v>
      </c>
      <c r="C147" s="12"/>
      <c r="D147" s="60"/>
      <c r="E147" s="61"/>
      <c r="F147" s="42"/>
      <c r="G147" s="279"/>
    </row>
    <row r="148" spans="1:7" ht="16.5" customHeight="1" thickBot="1">
      <c r="A148" s="278"/>
      <c r="B148" s="129" t="s">
        <v>116</v>
      </c>
      <c r="C148" s="12"/>
      <c r="D148" s="60"/>
      <c r="E148" s="61"/>
      <c r="F148" s="42"/>
      <c r="G148" s="279"/>
    </row>
    <row r="149" spans="1:7" ht="16.5" customHeight="1" thickBot="1">
      <c r="A149" s="278"/>
      <c r="B149" s="129" t="s">
        <v>117</v>
      </c>
      <c r="C149" s="12"/>
      <c r="D149" s="60"/>
      <c r="E149" s="61"/>
      <c r="F149" s="42"/>
      <c r="G149" s="279"/>
    </row>
    <row r="150" spans="1:7" ht="16.5" customHeight="1" thickBot="1">
      <c r="A150" s="278"/>
      <c r="B150" s="129" t="s">
        <v>118</v>
      </c>
      <c r="C150" s="12"/>
      <c r="D150" s="60"/>
      <c r="E150" s="61"/>
      <c r="F150" s="42"/>
      <c r="G150" s="279"/>
    </row>
    <row r="151" spans="1:7" ht="16.5" customHeight="1" thickBot="1">
      <c r="A151" s="278"/>
      <c r="B151" s="129" t="s">
        <v>119</v>
      </c>
      <c r="C151" s="12"/>
      <c r="D151" s="60"/>
      <c r="E151" s="61"/>
      <c r="F151" s="42"/>
      <c r="G151" s="279"/>
    </row>
    <row r="152" spans="1:7" ht="16.5" customHeight="1" thickBot="1">
      <c r="A152" s="278"/>
      <c r="B152" s="220"/>
      <c r="C152" s="223"/>
      <c r="D152" s="217"/>
      <c r="E152" s="8"/>
      <c r="F152" s="42"/>
      <c r="G152" s="279"/>
    </row>
    <row r="153" spans="1:7" ht="17.25" customHeight="1" thickBot="1" thickTop="1">
      <c r="A153" s="278"/>
      <c r="B153" s="222"/>
      <c r="C153" s="98" t="s">
        <v>234</v>
      </c>
      <c r="D153" s="45">
        <f>SUM(D138:D141)</f>
        <v>0</v>
      </c>
      <c r="E153" s="8"/>
      <c r="F153" s="42"/>
      <c r="G153" s="279"/>
    </row>
    <row r="154" spans="1:7" ht="14.25" customHeight="1" thickBot="1" thickTop="1">
      <c r="A154" s="278"/>
      <c r="B154" s="232"/>
      <c r="C154" s="233"/>
      <c r="D154" s="234"/>
      <c r="E154" s="64"/>
      <c r="F154" s="66"/>
      <c r="G154" s="279"/>
    </row>
    <row r="155" spans="1:7" ht="14.25" customHeight="1" thickBot="1" thickTop="1">
      <c r="A155" s="280"/>
      <c r="B155" s="275"/>
      <c r="C155" s="366"/>
      <c r="D155" s="275"/>
      <c r="E155" s="275"/>
      <c r="F155" s="275"/>
      <c r="G155" s="282"/>
    </row>
    <row r="156" spans="1:7" ht="13.5" customHeight="1">
      <c r="A156" s="46"/>
      <c r="B156" s="296"/>
      <c r="C156" s="365"/>
      <c r="D156" s="13"/>
      <c r="E156" s="13"/>
      <c r="F156" s="300"/>
      <c r="G156" s="48"/>
    </row>
    <row r="157" spans="1:7" ht="15.75" customHeight="1">
      <c r="A157" s="278"/>
      <c r="B157" s="244"/>
      <c r="C157" s="216"/>
      <c r="D157" s="83" t="s">
        <v>293</v>
      </c>
      <c r="E157" s="8"/>
      <c r="F157" s="42"/>
      <c r="G157" s="279"/>
    </row>
    <row r="158" spans="1:7" ht="15.75" customHeight="1">
      <c r="A158" s="278"/>
      <c r="B158" s="244"/>
      <c r="C158" s="216"/>
      <c r="D158" s="241" t="str">
        <f>Year</f>
        <v>2006</v>
      </c>
      <c r="E158" s="8"/>
      <c r="F158" s="42"/>
      <c r="G158" s="279"/>
    </row>
    <row r="159" spans="1:7" ht="16.5" customHeight="1" thickBot="1">
      <c r="A159" s="278"/>
      <c r="B159" s="220"/>
      <c r="C159" s="69" t="s">
        <v>222</v>
      </c>
      <c r="D159" s="221" t="s">
        <v>155</v>
      </c>
      <c r="E159" s="8"/>
      <c r="F159" s="42"/>
      <c r="G159" s="279"/>
    </row>
    <row r="160" spans="1:7" ht="16.5" customHeight="1" thickBot="1">
      <c r="A160" s="278"/>
      <c r="B160" s="222"/>
      <c r="C160" s="71" t="s">
        <v>47</v>
      </c>
      <c r="D160" s="60">
        <v>0</v>
      </c>
      <c r="E160" s="8"/>
      <c r="F160" s="42"/>
      <c r="G160" s="279"/>
    </row>
    <row r="161" spans="1:7" ht="16.5" customHeight="1" thickBot="1">
      <c r="A161" s="278"/>
      <c r="B161" s="222"/>
      <c r="C161" s="71" t="s">
        <v>237</v>
      </c>
      <c r="D161" s="60">
        <v>0</v>
      </c>
      <c r="E161" s="8"/>
      <c r="F161" s="42"/>
      <c r="G161" s="279"/>
    </row>
    <row r="162" spans="1:7" ht="16.5" customHeight="1" thickBot="1">
      <c r="A162" s="278"/>
      <c r="B162" s="222"/>
      <c r="C162" s="71" t="s">
        <v>224</v>
      </c>
      <c r="D162" s="60">
        <v>0</v>
      </c>
      <c r="E162" s="8"/>
      <c r="F162" s="42"/>
      <c r="G162" s="279"/>
    </row>
    <row r="163" spans="1:7" ht="16.5" customHeight="1" thickBot="1">
      <c r="A163" s="278"/>
      <c r="B163" s="222"/>
      <c r="C163" s="71" t="s">
        <v>225</v>
      </c>
      <c r="D163" s="60">
        <v>0</v>
      </c>
      <c r="E163" s="8"/>
      <c r="F163" s="42"/>
      <c r="G163" s="279"/>
    </row>
    <row r="164" spans="1:7" ht="16.5" customHeight="1" thickBot="1">
      <c r="A164" s="278"/>
      <c r="B164" s="222"/>
      <c r="C164" s="71" t="s">
        <v>226</v>
      </c>
      <c r="D164" s="60">
        <v>0</v>
      </c>
      <c r="E164" s="8"/>
      <c r="F164" s="42"/>
      <c r="G164" s="279"/>
    </row>
    <row r="165" spans="1:7" ht="17.25" customHeight="1" thickBot="1" thickTop="1">
      <c r="A165" s="278"/>
      <c r="B165" s="222"/>
      <c r="C165" s="131" t="s">
        <v>228</v>
      </c>
      <c r="D165" s="45">
        <f>SUM(D166:D176)</f>
        <v>0</v>
      </c>
      <c r="E165" s="76" t="s">
        <v>129</v>
      </c>
      <c r="F165" s="42"/>
      <c r="G165" s="279"/>
    </row>
    <row r="166" spans="1:7" ht="17.25" customHeight="1" thickBot="1" thickTop="1">
      <c r="A166" s="278"/>
      <c r="B166" s="129" t="s">
        <v>110</v>
      </c>
      <c r="C166" s="133"/>
      <c r="D166" s="60">
        <v>0</v>
      </c>
      <c r="E166" s="133"/>
      <c r="F166" s="42"/>
      <c r="G166" s="279"/>
    </row>
    <row r="167" spans="1:7" ht="17.25" customHeight="1" thickBot="1">
      <c r="A167" s="278"/>
      <c r="B167" s="129" t="s">
        <v>111</v>
      </c>
      <c r="C167" s="133"/>
      <c r="D167" s="60"/>
      <c r="E167" s="133"/>
      <c r="F167" s="42"/>
      <c r="G167" s="279"/>
    </row>
    <row r="168" spans="1:7" ht="17.25" customHeight="1" thickBot="1">
      <c r="A168" s="278"/>
      <c r="B168" s="129" t="s">
        <v>112</v>
      </c>
      <c r="C168" s="133"/>
      <c r="D168" s="60"/>
      <c r="E168" s="133"/>
      <c r="F168" s="42"/>
      <c r="G168" s="279"/>
    </row>
    <row r="169" spans="1:7" ht="17.25" customHeight="1" thickBot="1">
      <c r="A169" s="278"/>
      <c r="B169" s="129" t="s">
        <v>113</v>
      </c>
      <c r="C169" s="133"/>
      <c r="D169" s="60"/>
      <c r="E169" s="133"/>
      <c r="F169" s="42"/>
      <c r="G169" s="279"/>
    </row>
    <row r="170" spans="1:7" ht="17.25" customHeight="1" thickBot="1">
      <c r="A170" s="278"/>
      <c r="B170" s="129" t="s">
        <v>114</v>
      </c>
      <c r="C170" s="133"/>
      <c r="D170" s="60"/>
      <c r="E170" s="133"/>
      <c r="F170" s="42"/>
      <c r="G170" s="279"/>
    </row>
    <row r="171" spans="1:7" ht="17.25" customHeight="1" thickBot="1">
      <c r="A171" s="278"/>
      <c r="B171" s="129" t="s">
        <v>115</v>
      </c>
      <c r="C171" s="133"/>
      <c r="D171" s="60"/>
      <c r="E171" s="133"/>
      <c r="F171" s="42"/>
      <c r="G171" s="279"/>
    </row>
    <row r="172" spans="1:7" ht="17.25" customHeight="1" thickBot="1">
      <c r="A172" s="278"/>
      <c r="B172" s="129" t="s">
        <v>116</v>
      </c>
      <c r="C172" s="133"/>
      <c r="D172" s="60"/>
      <c r="E172" s="133"/>
      <c r="F172" s="42"/>
      <c r="G172" s="279"/>
    </row>
    <row r="173" spans="1:7" ht="17.25" customHeight="1" thickBot="1">
      <c r="A173" s="278"/>
      <c r="B173" s="129" t="s">
        <v>117</v>
      </c>
      <c r="C173" s="133"/>
      <c r="D173" s="60"/>
      <c r="E173" s="133"/>
      <c r="F173" s="42"/>
      <c r="G173" s="279"/>
    </row>
    <row r="174" spans="1:7" ht="17.25" customHeight="1" thickBot="1">
      <c r="A174" s="278"/>
      <c r="B174" s="129" t="s">
        <v>118</v>
      </c>
      <c r="C174" s="133"/>
      <c r="D174" s="60"/>
      <c r="E174" s="133"/>
      <c r="F174" s="42"/>
      <c r="G174" s="279"/>
    </row>
    <row r="175" spans="1:7" ht="17.25" customHeight="1" thickBot="1">
      <c r="A175" s="278"/>
      <c r="B175" s="129" t="s">
        <v>119</v>
      </c>
      <c r="C175" s="133"/>
      <c r="D175" s="60"/>
      <c r="E175" s="133"/>
      <c r="F175" s="42"/>
      <c r="G175" s="279"/>
    </row>
    <row r="176" spans="1:7" ht="17.25" customHeight="1" thickBot="1">
      <c r="A176" s="278"/>
      <c r="B176" s="129" t="s">
        <v>126</v>
      </c>
      <c r="C176" s="133"/>
      <c r="D176" s="60"/>
      <c r="E176" s="133"/>
      <c r="F176" s="42"/>
      <c r="G176" s="279"/>
    </row>
    <row r="177" spans="1:7" ht="16.5" customHeight="1" thickBot="1">
      <c r="A177" s="278"/>
      <c r="B177" s="220"/>
      <c r="C177" s="223"/>
      <c r="D177" s="217"/>
      <c r="E177" s="8"/>
      <c r="F177" s="42"/>
      <c r="G177" s="279"/>
    </row>
    <row r="178" spans="1:7" ht="17.25" customHeight="1" thickBot="1" thickTop="1">
      <c r="A178" s="278"/>
      <c r="B178" s="222"/>
      <c r="C178" s="98" t="s">
        <v>229</v>
      </c>
      <c r="D178" s="45">
        <f>SUM(D160:D165)</f>
        <v>0</v>
      </c>
      <c r="E178" s="8"/>
      <c r="F178" s="42"/>
      <c r="G178" s="279"/>
    </row>
    <row r="179" spans="1:7" ht="16.5" customHeight="1" thickTop="1">
      <c r="A179" s="278"/>
      <c r="B179" s="244"/>
      <c r="C179" s="216"/>
      <c r="D179" s="217"/>
      <c r="E179" s="8"/>
      <c r="F179" s="42"/>
      <c r="G179" s="279"/>
    </row>
    <row r="180" spans="1:7" ht="16.5" customHeight="1" thickBot="1">
      <c r="A180" s="278"/>
      <c r="B180" s="220"/>
      <c r="C180" s="69" t="s">
        <v>230</v>
      </c>
      <c r="D180" s="217"/>
      <c r="E180" s="8"/>
      <c r="F180" s="42"/>
      <c r="G180" s="279"/>
    </row>
    <row r="181" spans="1:7" ht="17.25" customHeight="1" thickBot="1" thickTop="1">
      <c r="A181" s="278"/>
      <c r="B181" s="222"/>
      <c r="C181" s="71" t="s">
        <v>231</v>
      </c>
      <c r="D181" s="45">
        <f>'Summary Statement of Operations'!G31</f>
        <v>0</v>
      </c>
      <c r="E181" s="8"/>
      <c r="F181" s="42"/>
      <c r="G181" s="279"/>
    </row>
    <row r="182" spans="1:7" ht="17.25" customHeight="1" thickBot="1" thickTop="1">
      <c r="A182" s="278"/>
      <c r="B182" s="222"/>
      <c r="C182" s="70" t="s">
        <v>294</v>
      </c>
      <c r="D182" s="45">
        <f>'Summary Statement of Operations'!G39</f>
        <v>0</v>
      </c>
      <c r="E182" s="8"/>
      <c r="F182" s="42"/>
      <c r="G182" s="279"/>
    </row>
    <row r="183" spans="1:7" ht="17.25" customHeight="1" thickBot="1" thickTop="1">
      <c r="A183" s="278"/>
      <c r="B183" s="222"/>
      <c r="C183" s="71" t="s">
        <v>232</v>
      </c>
      <c r="D183" s="45">
        <f>'Summary Statement of Operations'!G56</f>
        <v>0</v>
      </c>
      <c r="E183" s="8"/>
      <c r="F183" s="42"/>
      <c r="G183" s="279"/>
    </row>
    <row r="184" spans="1:7" ht="17.25" customHeight="1" thickBot="1" thickTop="1">
      <c r="A184" s="278"/>
      <c r="B184" s="222"/>
      <c r="C184" s="131" t="s">
        <v>233</v>
      </c>
      <c r="D184" s="45">
        <f>SUM(D185:D194)</f>
        <v>0</v>
      </c>
      <c r="E184" s="76" t="s">
        <v>129</v>
      </c>
      <c r="F184" s="42"/>
      <c r="G184" s="279"/>
    </row>
    <row r="185" spans="1:7" ht="17.25" customHeight="1" thickBot="1" thickTop="1">
      <c r="A185" s="278"/>
      <c r="B185" s="129" t="s">
        <v>110</v>
      </c>
      <c r="C185" s="12"/>
      <c r="D185" s="60"/>
      <c r="E185" s="61"/>
      <c r="F185" s="42"/>
      <c r="G185" s="279"/>
    </row>
    <row r="186" spans="1:7" ht="16.5" customHeight="1" thickBot="1">
      <c r="A186" s="278"/>
      <c r="B186" s="129" t="s">
        <v>111</v>
      </c>
      <c r="C186" s="12"/>
      <c r="D186" s="60"/>
      <c r="E186" s="61"/>
      <c r="F186" s="42"/>
      <c r="G186" s="279"/>
    </row>
    <row r="187" spans="1:7" ht="16.5" customHeight="1" thickBot="1">
      <c r="A187" s="278"/>
      <c r="B187" s="129" t="s">
        <v>112</v>
      </c>
      <c r="C187" s="12"/>
      <c r="D187" s="60"/>
      <c r="E187" s="61"/>
      <c r="F187" s="42"/>
      <c r="G187" s="279"/>
    </row>
    <row r="188" spans="1:7" ht="16.5" customHeight="1" thickBot="1">
      <c r="A188" s="278"/>
      <c r="B188" s="129" t="s">
        <v>113</v>
      </c>
      <c r="C188" s="12"/>
      <c r="D188" s="60"/>
      <c r="E188" s="61"/>
      <c r="F188" s="42"/>
      <c r="G188" s="279"/>
    </row>
    <row r="189" spans="1:7" ht="16.5" customHeight="1" thickBot="1">
      <c r="A189" s="278"/>
      <c r="B189" s="129" t="s">
        <v>114</v>
      </c>
      <c r="C189" s="12"/>
      <c r="D189" s="60"/>
      <c r="E189" s="61"/>
      <c r="F189" s="42"/>
      <c r="G189" s="279"/>
    </row>
    <row r="190" spans="1:7" ht="16.5" customHeight="1" thickBot="1">
      <c r="A190" s="278"/>
      <c r="B190" s="129" t="s">
        <v>115</v>
      </c>
      <c r="C190" s="12"/>
      <c r="D190" s="60"/>
      <c r="E190" s="61"/>
      <c r="F190" s="42"/>
      <c r="G190" s="279"/>
    </row>
    <row r="191" spans="1:7" ht="16.5" customHeight="1" thickBot="1">
      <c r="A191" s="278"/>
      <c r="B191" s="129" t="s">
        <v>116</v>
      </c>
      <c r="C191" s="12"/>
      <c r="D191" s="60"/>
      <c r="E191" s="61"/>
      <c r="F191" s="42"/>
      <c r="G191" s="279"/>
    </row>
    <row r="192" spans="1:7" ht="16.5" customHeight="1" thickBot="1">
      <c r="A192" s="278"/>
      <c r="B192" s="129" t="s">
        <v>117</v>
      </c>
      <c r="C192" s="12"/>
      <c r="D192" s="60"/>
      <c r="E192" s="61"/>
      <c r="F192" s="42"/>
      <c r="G192" s="279"/>
    </row>
    <row r="193" spans="1:7" ht="16.5" customHeight="1" thickBot="1">
      <c r="A193" s="278"/>
      <c r="B193" s="129" t="s">
        <v>118</v>
      </c>
      <c r="C193" s="12"/>
      <c r="D193" s="60"/>
      <c r="E193" s="61"/>
      <c r="F193" s="42"/>
      <c r="G193" s="279"/>
    </row>
    <row r="194" spans="1:7" ht="16.5" customHeight="1" thickBot="1">
      <c r="A194" s="278"/>
      <c r="B194" s="129" t="s">
        <v>119</v>
      </c>
      <c r="C194" s="12"/>
      <c r="D194" s="60"/>
      <c r="E194" s="61"/>
      <c r="F194" s="42"/>
      <c r="G194" s="279"/>
    </row>
    <row r="195" spans="1:7" ht="16.5" customHeight="1" thickBot="1">
      <c r="A195" s="278"/>
      <c r="B195" s="220"/>
      <c r="C195" s="223"/>
      <c r="D195" s="217"/>
      <c r="E195" s="8"/>
      <c r="F195" s="42"/>
      <c r="G195" s="279"/>
    </row>
    <row r="196" spans="1:7" ht="17.25" customHeight="1" thickBot="1" thickTop="1">
      <c r="A196" s="278"/>
      <c r="B196" s="222"/>
      <c r="C196" s="98" t="s">
        <v>234</v>
      </c>
      <c r="D196" s="45">
        <f>SUM(D181:D184)</f>
        <v>0</v>
      </c>
      <c r="E196" s="8"/>
      <c r="F196" s="42"/>
      <c r="G196" s="279"/>
    </row>
    <row r="197" spans="1:7" ht="14.25" customHeight="1" thickBot="1" thickTop="1">
      <c r="A197" s="278"/>
      <c r="B197" s="232"/>
      <c r="C197" s="233"/>
      <c r="D197" s="234"/>
      <c r="E197" s="64"/>
      <c r="F197" s="66"/>
      <c r="G197" s="279"/>
    </row>
    <row r="198" spans="1:7" ht="14.25" customHeight="1" thickBot="1" thickTop="1">
      <c r="A198" s="280"/>
      <c r="B198" s="275"/>
      <c r="C198" s="366"/>
      <c r="D198" s="275"/>
      <c r="E198" s="275"/>
      <c r="F198" s="275"/>
      <c r="G198" s="282"/>
    </row>
    <row r="199" spans="1:7" ht="13.5" customHeight="1">
      <c r="A199" s="46"/>
      <c r="B199" s="296"/>
      <c r="C199" s="365"/>
      <c r="D199" s="13"/>
      <c r="E199" s="13"/>
      <c r="F199" s="300"/>
      <c r="G199" s="48"/>
    </row>
    <row r="200" spans="1:7" ht="15.75" customHeight="1">
      <c r="A200" s="278"/>
      <c r="B200" s="244"/>
      <c r="C200" s="216"/>
      <c r="D200" s="83" t="s">
        <v>292</v>
      </c>
      <c r="E200" s="8"/>
      <c r="F200" s="42"/>
      <c r="G200" s="279"/>
    </row>
    <row r="201" spans="1:7" ht="15.75" customHeight="1">
      <c r="A201" s="278"/>
      <c r="B201" s="244"/>
      <c r="C201" s="216"/>
      <c r="D201" s="241" t="str">
        <f>Year</f>
        <v>2006</v>
      </c>
      <c r="E201" s="8"/>
      <c r="F201" s="42"/>
      <c r="G201" s="279"/>
    </row>
    <row r="202" spans="1:7" ht="16.5" customHeight="1" thickBot="1">
      <c r="A202" s="278"/>
      <c r="B202" s="220"/>
      <c r="C202" s="69" t="s">
        <v>222</v>
      </c>
      <c r="D202" s="221" t="s">
        <v>155</v>
      </c>
      <c r="E202" s="8"/>
      <c r="F202" s="42"/>
      <c r="G202" s="279"/>
    </row>
    <row r="203" spans="1:7" ht="16.5" customHeight="1" thickBot="1">
      <c r="A203" s="278"/>
      <c r="B203" s="222"/>
      <c r="C203" s="71" t="s">
        <v>47</v>
      </c>
      <c r="D203" s="60">
        <v>0</v>
      </c>
      <c r="E203" s="8"/>
      <c r="F203" s="42"/>
      <c r="G203" s="279"/>
    </row>
    <row r="204" spans="1:7" ht="16.5" customHeight="1" thickBot="1">
      <c r="A204" s="278"/>
      <c r="B204" s="222"/>
      <c r="C204" s="71" t="s">
        <v>237</v>
      </c>
      <c r="D204" s="60">
        <v>0</v>
      </c>
      <c r="E204" s="8"/>
      <c r="F204" s="42"/>
      <c r="G204" s="279"/>
    </row>
    <row r="205" spans="1:7" ht="16.5" customHeight="1" thickBot="1">
      <c r="A205" s="278"/>
      <c r="B205" s="222"/>
      <c r="C205" s="71" t="s">
        <v>224</v>
      </c>
      <c r="D205" s="60">
        <v>0</v>
      </c>
      <c r="E205" s="8"/>
      <c r="F205" s="42"/>
      <c r="G205" s="279"/>
    </row>
    <row r="206" spans="1:7" ht="16.5" customHeight="1" thickBot="1">
      <c r="A206" s="278"/>
      <c r="B206" s="222"/>
      <c r="C206" s="71" t="s">
        <v>225</v>
      </c>
      <c r="D206" s="60">
        <v>0</v>
      </c>
      <c r="E206" s="8"/>
      <c r="F206" s="42"/>
      <c r="G206" s="279"/>
    </row>
    <row r="207" spans="1:7" ht="16.5" customHeight="1" thickBot="1">
      <c r="A207" s="278"/>
      <c r="B207" s="222"/>
      <c r="C207" s="71" t="s">
        <v>226</v>
      </c>
      <c r="D207" s="60"/>
      <c r="E207" s="8"/>
      <c r="F207" s="42"/>
      <c r="G207" s="279"/>
    </row>
    <row r="208" spans="1:7" ht="17.25" customHeight="1" thickBot="1" thickTop="1">
      <c r="A208" s="278"/>
      <c r="B208" s="222"/>
      <c r="C208" s="131" t="s">
        <v>228</v>
      </c>
      <c r="D208" s="45">
        <f>SUM(D209:D218)</f>
        <v>0</v>
      </c>
      <c r="E208" s="76" t="s">
        <v>129</v>
      </c>
      <c r="F208" s="42"/>
      <c r="G208" s="279"/>
    </row>
    <row r="209" spans="1:7" ht="17.25" customHeight="1" thickBot="1" thickTop="1">
      <c r="A209" s="278"/>
      <c r="B209" s="129" t="s">
        <v>110</v>
      </c>
      <c r="C209" s="133"/>
      <c r="D209" s="60">
        <v>0</v>
      </c>
      <c r="E209" s="133"/>
      <c r="F209" s="42"/>
      <c r="G209" s="279"/>
    </row>
    <row r="210" spans="1:7" ht="17.25" customHeight="1" thickBot="1">
      <c r="A210" s="278"/>
      <c r="B210" s="129" t="s">
        <v>111</v>
      </c>
      <c r="C210" s="133"/>
      <c r="D210" s="60"/>
      <c r="E210" s="133"/>
      <c r="F210" s="42"/>
      <c r="G210" s="279"/>
    </row>
    <row r="211" spans="1:7" ht="17.25" customHeight="1" thickBot="1">
      <c r="A211" s="278"/>
      <c r="B211" s="129" t="s">
        <v>112</v>
      </c>
      <c r="C211" s="133"/>
      <c r="D211" s="60"/>
      <c r="E211" s="133"/>
      <c r="F211" s="42"/>
      <c r="G211" s="279"/>
    </row>
    <row r="212" spans="1:7" ht="17.25" customHeight="1" thickBot="1">
      <c r="A212" s="278"/>
      <c r="B212" s="129" t="s">
        <v>113</v>
      </c>
      <c r="C212" s="133"/>
      <c r="D212" s="60"/>
      <c r="E212" s="133"/>
      <c r="F212" s="42"/>
      <c r="G212" s="279"/>
    </row>
    <row r="213" spans="1:7" ht="17.25" customHeight="1" thickBot="1">
      <c r="A213" s="278"/>
      <c r="B213" s="129" t="s">
        <v>114</v>
      </c>
      <c r="C213" s="133"/>
      <c r="D213" s="60"/>
      <c r="E213" s="133"/>
      <c r="F213" s="42"/>
      <c r="G213" s="279"/>
    </row>
    <row r="214" spans="1:7" ht="17.25" customHeight="1" thickBot="1">
      <c r="A214" s="278"/>
      <c r="B214" s="129" t="s">
        <v>115</v>
      </c>
      <c r="C214" s="133"/>
      <c r="D214" s="60"/>
      <c r="E214" s="133"/>
      <c r="F214" s="42"/>
      <c r="G214" s="279"/>
    </row>
    <row r="215" spans="1:7" ht="17.25" customHeight="1" thickBot="1">
      <c r="A215" s="278"/>
      <c r="B215" s="129" t="s">
        <v>116</v>
      </c>
      <c r="C215" s="133"/>
      <c r="D215" s="60"/>
      <c r="E215" s="133"/>
      <c r="F215" s="42"/>
      <c r="G215" s="279"/>
    </row>
    <row r="216" spans="1:7" ht="17.25" customHeight="1" thickBot="1">
      <c r="A216" s="278"/>
      <c r="B216" s="129" t="s">
        <v>117</v>
      </c>
      <c r="C216" s="133"/>
      <c r="D216" s="60"/>
      <c r="E216" s="133"/>
      <c r="F216" s="42"/>
      <c r="G216" s="279"/>
    </row>
    <row r="217" spans="1:7" ht="17.25" customHeight="1" thickBot="1">
      <c r="A217" s="278"/>
      <c r="B217" s="129" t="s">
        <v>118</v>
      </c>
      <c r="C217" s="133"/>
      <c r="D217" s="60"/>
      <c r="E217" s="133"/>
      <c r="F217" s="42"/>
      <c r="G217" s="279"/>
    </row>
    <row r="218" spans="1:7" ht="17.25" customHeight="1" thickBot="1">
      <c r="A218" s="278"/>
      <c r="B218" s="129" t="s">
        <v>119</v>
      </c>
      <c r="C218" s="133"/>
      <c r="D218" s="60"/>
      <c r="E218" s="133"/>
      <c r="F218" s="42"/>
      <c r="G218" s="279"/>
    </row>
    <row r="219" spans="1:7" ht="16.5" customHeight="1" thickBot="1">
      <c r="A219" s="278"/>
      <c r="B219" s="220"/>
      <c r="C219" s="223"/>
      <c r="D219" s="217"/>
      <c r="E219" s="8"/>
      <c r="F219" s="42"/>
      <c r="G219" s="279"/>
    </row>
    <row r="220" spans="1:7" ht="17.25" customHeight="1" thickBot="1" thickTop="1">
      <c r="A220" s="278"/>
      <c r="B220" s="222"/>
      <c r="C220" s="98" t="s">
        <v>229</v>
      </c>
      <c r="D220" s="45">
        <f>SUM(D203:D208)</f>
        <v>0</v>
      </c>
      <c r="E220" s="8"/>
      <c r="F220" s="42"/>
      <c r="G220" s="279"/>
    </row>
    <row r="221" spans="1:7" ht="16.5" customHeight="1" thickTop="1">
      <c r="A221" s="278"/>
      <c r="B221" s="244"/>
      <c r="C221" s="216"/>
      <c r="D221" s="217"/>
      <c r="E221" s="8"/>
      <c r="F221" s="42"/>
      <c r="G221" s="279"/>
    </row>
    <row r="222" spans="1:7" ht="16.5" customHeight="1" thickBot="1">
      <c r="A222" s="278"/>
      <c r="B222" s="220"/>
      <c r="C222" s="69" t="s">
        <v>230</v>
      </c>
      <c r="D222" s="217"/>
      <c r="E222" s="8"/>
      <c r="F222" s="42"/>
      <c r="G222" s="279"/>
    </row>
    <row r="223" spans="1:7" ht="17.25" customHeight="1" thickBot="1" thickTop="1">
      <c r="A223" s="278"/>
      <c r="B223" s="222"/>
      <c r="C223" s="71" t="s">
        <v>231</v>
      </c>
      <c r="D223" s="45">
        <f>'Summary Statement of Operations'!H31</f>
        <v>0</v>
      </c>
      <c r="E223" s="8"/>
      <c r="F223" s="42"/>
      <c r="G223" s="279"/>
    </row>
    <row r="224" spans="1:7" ht="17.25" customHeight="1" thickBot="1" thickTop="1">
      <c r="A224" s="278"/>
      <c r="B224" s="222"/>
      <c r="C224" s="70" t="s">
        <v>294</v>
      </c>
      <c r="D224" s="45">
        <f>'Summary Statement of Operations'!H39</f>
        <v>0</v>
      </c>
      <c r="E224" s="8"/>
      <c r="F224" s="42"/>
      <c r="G224" s="279"/>
    </row>
    <row r="225" spans="1:7" ht="17.25" customHeight="1" thickBot="1" thickTop="1">
      <c r="A225" s="278"/>
      <c r="B225" s="222"/>
      <c r="C225" s="71" t="s">
        <v>232</v>
      </c>
      <c r="D225" s="45">
        <f>'Summary Statement of Operations'!H56</f>
        <v>0</v>
      </c>
      <c r="E225" s="8"/>
      <c r="F225" s="42"/>
      <c r="G225" s="279"/>
    </row>
    <row r="226" spans="1:7" ht="17.25" customHeight="1" thickBot="1" thickTop="1">
      <c r="A226" s="278"/>
      <c r="B226" s="222"/>
      <c r="C226" s="131" t="s">
        <v>233</v>
      </c>
      <c r="D226" s="45">
        <f>SUM(D227:D236)</f>
        <v>0</v>
      </c>
      <c r="E226" s="76" t="s">
        <v>129</v>
      </c>
      <c r="F226" s="42"/>
      <c r="G226" s="279"/>
    </row>
    <row r="227" spans="1:7" ht="17.25" customHeight="1" thickBot="1" thickTop="1">
      <c r="A227" s="278"/>
      <c r="B227" s="129" t="s">
        <v>110</v>
      </c>
      <c r="C227" s="12"/>
      <c r="D227" s="60"/>
      <c r="E227" s="61"/>
      <c r="F227" s="42"/>
      <c r="G227" s="279"/>
    </row>
    <row r="228" spans="1:7" ht="16.5" customHeight="1" thickBot="1">
      <c r="A228" s="278"/>
      <c r="B228" s="129" t="s">
        <v>111</v>
      </c>
      <c r="C228" s="12"/>
      <c r="D228" s="60"/>
      <c r="E228" s="61"/>
      <c r="F228" s="42"/>
      <c r="G228" s="279"/>
    </row>
    <row r="229" spans="1:7" ht="16.5" customHeight="1" thickBot="1">
      <c r="A229" s="278"/>
      <c r="B229" s="129" t="s">
        <v>112</v>
      </c>
      <c r="C229" s="12"/>
      <c r="D229" s="60"/>
      <c r="E229" s="61"/>
      <c r="F229" s="42"/>
      <c r="G229" s="279"/>
    </row>
    <row r="230" spans="1:7" ht="16.5" customHeight="1" thickBot="1">
      <c r="A230" s="278"/>
      <c r="B230" s="129" t="s">
        <v>113</v>
      </c>
      <c r="C230" s="12"/>
      <c r="D230" s="60"/>
      <c r="E230" s="61"/>
      <c r="F230" s="42"/>
      <c r="G230" s="279"/>
    </row>
    <row r="231" spans="1:7" ht="16.5" customHeight="1" thickBot="1">
      <c r="A231" s="278"/>
      <c r="B231" s="129" t="s">
        <v>114</v>
      </c>
      <c r="C231" s="12"/>
      <c r="D231" s="60"/>
      <c r="E231" s="61"/>
      <c r="F231" s="42"/>
      <c r="G231" s="279"/>
    </row>
    <row r="232" spans="1:7" ht="16.5" customHeight="1" thickBot="1">
      <c r="A232" s="278"/>
      <c r="B232" s="129" t="s">
        <v>115</v>
      </c>
      <c r="C232" s="12"/>
      <c r="D232" s="60"/>
      <c r="E232" s="61"/>
      <c r="F232" s="42"/>
      <c r="G232" s="279"/>
    </row>
    <row r="233" spans="1:7" ht="16.5" customHeight="1" thickBot="1">
      <c r="A233" s="278"/>
      <c r="B233" s="129" t="s">
        <v>116</v>
      </c>
      <c r="C233" s="12"/>
      <c r="D233" s="60"/>
      <c r="E233" s="61"/>
      <c r="F233" s="42"/>
      <c r="G233" s="279"/>
    </row>
    <row r="234" spans="1:7" ht="16.5" customHeight="1" thickBot="1">
      <c r="A234" s="278"/>
      <c r="B234" s="129" t="s">
        <v>117</v>
      </c>
      <c r="C234" s="12"/>
      <c r="D234" s="60"/>
      <c r="E234" s="61"/>
      <c r="F234" s="42"/>
      <c r="G234" s="279"/>
    </row>
    <row r="235" spans="1:7" ht="16.5" customHeight="1" thickBot="1">
      <c r="A235" s="278"/>
      <c r="B235" s="129" t="s">
        <v>118</v>
      </c>
      <c r="C235" s="12"/>
      <c r="D235" s="60"/>
      <c r="E235" s="61"/>
      <c r="F235" s="42"/>
      <c r="G235" s="279"/>
    </row>
    <row r="236" spans="1:7" ht="16.5" customHeight="1" thickBot="1">
      <c r="A236" s="278"/>
      <c r="B236" s="129" t="s">
        <v>119</v>
      </c>
      <c r="C236" s="12"/>
      <c r="D236" s="60"/>
      <c r="E236" s="61"/>
      <c r="F236" s="42"/>
      <c r="G236" s="279"/>
    </row>
    <row r="237" spans="1:7" ht="16.5" customHeight="1" thickBot="1">
      <c r="A237" s="278"/>
      <c r="B237" s="220"/>
      <c r="C237" s="223"/>
      <c r="D237" s="217"/>
      <c r="E237" s="8"/>
      <c r="F237" s="42"/>
      <c r="G237" s="279"/>
    </row>
    <row r="238" spans="1:7" ht="17.25" customHeight="1" thickBot="1" thickTop="1">
      <c r="A238" s="278"/>
      <c r="B238" s="222"/>
      <c r="C238" s="98" t="s">
        <v>234</v>
      </c>
      <c r="D238" s="45">
        <f>SUM(D223:D226)</f>
        <v>0</v>
      </c>
      <c r="E238" s="8"/>
      <c r="F238" s="42"/>
      <c r="G238" s="279"/>
    </row>
    <row r="239" spans="1:7" ht="14.25" customHeight="1" thickBot="1" thickTop="1">
      <c r="A239" s="278"/>
      <c r="B239" s="232"/>
      <c r="C239" s="233"/>
      <c r="D239" s="234"/>
      <c r="E239" s="64"/>
      <c r="F239" s="66"/>
      <c r="G239" s="279"/>
    </row>
    <row r="240" spans="1:7" ht="14.25" customHeight="1" thickBot="1" thickTop="1">
      <c r="A240" s="280"/>
      <c r="B240" s="361"/>
      <c r="C240" s="362"/>
      <c r="D240" s="363"/>
      <c r="E240" s="275"/>
      <c r="F240" s="275"/>
      <c r="G240" s="282"/>
    </row>
    <row r="241" spans="1:7" ht="13.5" customHeight="1">
      <c r="A241" s="46"/>
      <c r="B241" s="296"/>
      <c r="C241" s="365"/>
      <c r="D241" s="13"/>
      <c r="E241" s="13"/>
      <c r="F241" s="300"/>
      <c r="G241" s="48"/>
    </row>
    <row r="242" spans="1:7" ht="15.75" customHeight="1">
      <c r="A242" s="278"/>
      <c r="B242" s="244"/>
      <c r="C242" s="216"/>
      <c r="D242" s="83" t="s">
        <v>239</v>
      </c>
      <c r="E242" s="8"/>
      <c r="F242" s="42"/>
      <c r="G242" s="279"/>
    </row>
    <row r="243" spans="1:7" ht="15.75" customHeight="1">
      <c r="A243" s="278"/>
      <c r="B243" s="244"/>
      <c r="C243" s="216"/>
      <c r="D243" s="241" t="str">
        <f>Year</f>
        <v>2006</v>
      </c>
      <c r="E243" s="8"/>
      <c r="F243" s="42"/>
      <c r="G243" s="279"/>
    </row>
    <row r="244" spans="1:7" ht="16.5" customHeight="1" thickBot="1">
      <c r="A244" s="278"/>
      <c r="B244" s="220"/>
      <c r="C244" s="69" t="s">
        <v>222</v>
      </c>
      <c r="D244" s="221" t="s">
        <v>155</v>
      </c>
      <c r="E244" s="8"/>
      <c r="F244" s="42"/>
      <c r="G244" s="279"/>
    </row>
    <row r="245" spans="1:7" ht="16.5" customHeight="1" thickBot="1">
      <c r="A245" s="278"/>
      <c r="B245" s="222"/>
      <c r="C245" s="71" t="s">
        <v>47</v>
      </c>
      <c r="D245" s="60"/>
      <c r="E245" s="8"/>
      <c r="F245" s="42"/>
      <c r="G245" s="279"/>
    </row>
    <row r="246" spans="1:7" ht="16.5" customHeight="1" thickBot="1">
      <c r="A246" s="278"/>
      <c r="B246" s="222"/>
      <c r="C246" s="71" t="s">
        <v>237</v>
      </c>
      <c r="D246" s="60"/>
      <c r="E246" s="8"/>
      <c r="F246" s="42"/>
      <c r="G246" s="279"/>
    </row>
    <row r="247" spans="1:7" ht="16.5" customHeight="1" thickBot="1">
      <c r="A247" s="278"/>
      <c r="B247" s="222"/>
      <c r="C247" s="71" t="s">
        <v>224</v>
      </c>
      <c r="D247" s="60"/>
      <c r="E247" s="8"/>
      <c r="F247" s="42"/>
      <c r="G247" s="279"/>
    </row>
    <row r="248" spans="1:7" ht="16.5" customHeight="1" thickBot="1">
      <c r="A248" s="278"/>
      <c r="B248" s="222"/>
      <c r="C248" s="71" t="s">
        <v>225</v>
      </c>
      <c r="D248" s="60"/>
      <c r="E248" s="8"/>
      <c r="F248" s="42"/>
      <c r="G248" s="279"/>
    </row>
    <row r="249" spans="1:7" ht="16.5" customHeight="1" thickBot="1">
      <c r="A249" s="278"/>
      <c r="B249" s="222"/>
      <c r="C249" s="71" t="s">
        <v>226</v>
      </c>
      <c r="D249" s="60"/>
      <c r="E249" s="8"/>
      <c r="F249" s="42"/>
      <c r="G249" s="279"/>
    </row>
    <row r="250" spans="1:7" ht="17.25" customHeight="1" thickBot="1" thickTop="1">
      <c r="A250" s="278"/>
      <c r="B250" s="222"/>
      <c r="C250" s="131" t="s">
        <v>228</v>
      </c>
      <c r="D250" s="45">
        <f>SUM(D251:D258)</f>
        <v>0</v>
      </c>
      <c r="E250" s="76" t="s">
        <v>129</v>
      </c>
      <c r="F250" s="42"/>
      <c r="G250" s="279"/>
    </row>
    <row r="251" spans="1:7" ht="17.25" customHeight="1" thickBot="1" thickTop="1">
      <c r="A251" s="278"/>
      <c r="B251" s="129" t="s">
        <v>110</v>
      </c>
      <c r="C251" s="133"/>
      <c r="D251" s="60"/>
      <c r="E251" s="133"/>
      <c r="F251" s="42"/>
      <c r="G251" s="279"/>
    </row>
    <row r="252" spans="1:7" ht="17.25" customHeight="1" thickBot="1">
      <c r="A252" s="278"/>
      <c r="B252" s="129" t="s">
        <v>111</v>
      </c>
      <c r="C252" s="133"/>
      <c r="D252" s="60"/>
      <c r="E252" s="133"/>
      <c r="F252" s="42"/>
      <c r="G252" s="279"/>
    </row>
    <row r="253" spans="1:7" ht="17.25" customHeight="1" thickBot="1">
      <c r="A253" s="278"/>
      <c r="B253" s="129" t="s">
        <v>112</v>
      </c>
      <c r="C253" s="133"/>
      <c r="D253" s="60"/>
      <c r="E253" s="133"/>
      <c r="F253" s="42"/>
      <c r="G253" s="279"/>
    </row>
    <row r="254" spans="1:7" ht="17.25" customHeight="1" thickBot="1">
      <c r="A254" s="278"/>
      <c r="B254" s="129" t="s">
        <v>113</v>
      </c>
      <c r="C254" s="133"/>
      <c r="D254" s="60"/>
      <c r="E254" s="133"/>
      <c r="F254" s="42"/>
      <c r="G254" s="279"/>
    </row>
    <row r="255" spans="1:7" ht="17.25" customHeight="1" thickBot="1">
      <c r="A255" s="278"/>
      <c r="B255" s="129" t="s">
        <v>114</v>
      </c>
      <c r="C255" s="133"/>
      <c r="D255" s="60"/>
      <c r="E255" s="133"/>
      <c r="F255" s="42"/>
      <c r="G255" s="279"/>
    </row>
    <row r="256" spans="1:7" ht="17.25" customHeight="1" thickBot="1">
      <c r="A256" s="278"/>
      <c r="B256" s="129" t="s">
        <v>115</v>
      </c>
      <c r="C256" s="133"/>
      <c r="D256" s="60"/>
      <c r="E256" s="133"/>
      <c r="F256" s="42"/>
      <c r="G256" s="279"/>
    </row>
    <row r="257" spans="1:7" ht="17.25" customHeight="1" thickBot="1">
      <c r="A257" s="278"/>
      <c r="B257" s="129" t="s">
        <v>116</v>
      </c>
      <c r="C257" s="133"/>
      <c r="D257" s="60"/>
      <c r="E257" s="133"/>
      <c r="F257" s="42"/>
      <c r="G257" s="279"/>
    </row>
    <row r="258" spans="1:7" ht="17.25" customHeight="1" thickBot="1">
      <c r="A258" s="278"/>
      <c r="B258" s="129" t="s">
        <v>117</v>
      </c>
      <c r="C258" s="133"/>
      <c r="D258" s="60"/>
      <c r="E258" s="133"/>
      <c r="F258" s="42"/>
      <c r="G258" s="279"/>
    </row>
    <row r="259" spans="1:7" ht="16.5" customHeight="1" thickBot="1">
      <c r="A259" s="278"/>
      <c r="B259" s="220"/>
      <c r="C259" s="223"/>
      <c r="D259" s="217"/>
      <c r="E259" s="8"/>
      <c r="F259" s="42"/>
      <c r="G259" s="279"/>
    </row>
    <row r="260" spans="1:7" ht="17.25" customHeight="1" thickBot="1" thickTop="1">
      <c r="A260" s="278"/>
      <c r="B260" s="222"/>
      <c r="C260" s="98" t="s">
        <v>229</v>
      </c>
      <c r="D260" s="45">
        <f>SUM(D245:D250)</f>
        <v>0</v>
      </c>
      <c r="E260" s="8"/>
      <c r="F260" s="42"/>
      <c r="G260" s="279"/>
    </row>
    <row r="261" spans="1:7" ht="16.5" customHeight="1" thickTop="1">
      <c r="A261" s="278"/>
      <c r="B261" s="244"/>
      <c r="C261" s="216"/>
      <c r="D261" s="217"/>
      <c r="E261" s="8"/>
      <c r="F261" s="42"/>
      <c r="G261" s="279"/>
    </row>
    <row r="262" spans="1:7" ht="16.5" customHeight="1" thickBot="1">
      <c r="A262" s="278"/>
      <c r="B262" s="220"/>
      <c r="C262" s="69" t="s">
        <v>230</v>
      </c>
      <c r="D262" s="217"/>
      <c r="E262" s="8"/>
      <c r="F262" s="42"/>
      <c r="G262" s="279"/>
    </row>
    <row r="263" spans="1:7" ht="16.5" customHeight="1" thickBot="1">
      <c r="A263" s="278"/>
      <c r="B263" s="222"/>
      <c r="C263" s="71" t="s">
        <v>231</v>
      </c>
      <c r="D263" s="60"/>
      <c r="E263" s="8"/>
      <c r="F263" s="42"/>
      <c r="G263" s="279"/>
    </row>
    <row r="264" spans="1:7" ht="16.5" customHeight="1" thickBot="1">
      <c r="A264" s="278"/>
      <c r="B264" s="222"/>
      <c r="C264" s="70" t="s">
        <v>294</v>
      </c>
      <c r="D264" s="60"/>
      <c r="E264" s="8"/>
      <c r="F264" s="42"/>
      <c r="G264" s="279"/>
    </row>
    <row r="265" spans="1:7" ht="16.5" customHeight="1" thickBot="1">
      <c r="A265" s="278"/>
      <c r="B265" s="222"/>
      <c r="C265" s="71" t="s">
        <v>232</v>
      </c>
      <c r="D265" s="60"/>
      <c r="E265" s="8"/>
      <c r="F265" s="42"/>
      <c r="G265" s="279"/>
    </row>
    <row r="266" spans="1:7" ht="17.25" customHeight="1" thickBot="1" thickTop="1">
      <c r="A266" s="278"/>
      <c r="B266" s="222"/>
      <c r="C266" s="131" t="s">
        <v>233</v>
      </c>
      <c r="D266" s="45">
        <f>SUM(D267:D274)</f>
        <v>0</v>
      </c>
      <c r="E266" s="76" t="s">
        <v>129</v>
      </c>
      <c r="F266" s="42"/>
      <c r="G266" s="279"/>
    </row>
    <row r="267" spans="1:7" ht="17.25" customHeight="1" thickBot="1" thickTop="1">
      <c r="A267" s="278"/>
      <c r="B267" s="129" t="s">
        <v>110</v>
      </c>
      <c r="C267" s="12"/>
      <c r="D267" s="60"/>
      <c r="E267" s="61"/>
      <c r="F267" s="42"/>
      <c r="G267" s="279"/>
    </row>
    <row r="268" spans="1:7" ht="16.5" customHeight="1" thickBot="1">
      <c r="A268" s="278"/>
      <c r="B268" s="129" t="s">
        <v>111</v>
      </c>
      <c r="C268" s="12"/>
      <c r="D268" s="60"/>
      <c r="E268" s="61"/>
      <c r="F268" s="42"/>
      <c r="G268" s="279"/>
    </row>
    <row r="269" spans="1:7" ht="16.5" customHeight="1" thickBot="1">
      <c r="A269" s="278"/>
      <c r="B269" s="129" t="s">
        <v>112</v>
      </c>
      <c r="C269" s="12"/>
      <c r="D269" s="60"/>
      <c r="E269" s="61"/>
      <c r="F269" s="42"/>
      <c r="G269" s="279"/>
    </row>
    <row r="270" spans="1:7" ht="16.5" customHeight="1" thickBot="1">
      <c r="A270" s="278"/>
      <c r="B270" s="129" t="s">
        <v>113</v>
      </c>
      <c r="C270" s="12"/>
      <c r="D270" s="60"/>
      <c r="E270" s="61"/>
      <c r="F270" s="42"/>
      <c r="G270" s="279"/>
    </row>
    <row r="271" spans="1:7" ht="16.5" customHeight="1" thickBot="1">
      <c r="A271" s="278"/>
      <c r="B271" s="129" t="s">
        <v>114</v>
      </c>
      <c r="C271" s="12"/>
      <c r="D271" s="60"/>
      <c r="E271" s="61"/>
      <c r="F271" s="42"/>
      <c r="G271" s="279"/>
    </row>
    <row r="272" spans="1:7" ht="16.5" customHeight="1" thickBot="1">
      <c r="A272" s="278"/>
      <c r="B272" s="129" t="s">
        <v>115</v>
      </c>
      <c r="C272" s="12"/>
      <c r="D272" s="60"/>
      <c r="E272" s="61"/>
      <c r="F272" s="42"/>
      <c r="G272" s="279"/>
    </row>
    <row r="273" spans="1:7" ht="16.5" customHeight="1" thickBot="1">
      <c r="A273" s="278"/>
      <c r="B273" s="129" t="s">
        <v>116</v>
      </c>
      <c r="C273" s="12"/>
      <c r="D273" s="60"/>
      <c r="E273" s="61"/>
      <c r="F273" s="42"/>
      <c r="G273" s="279"/>
    </row>
    <row r="274" spans="1:7" ht="16.5" customHeight="1" thickBot="1">
      <c r="A274" s="278"/>
      <c r="B274" s="129" t="s">
        <v>117</v>
      </c>
      <c r="C274" s="12"/>
      <c r="D274" s="60"/>
      <c r="E274" s="61"/>
      <c r="F274" s="42"/>
      <c r="G274" s="279"/>
    </row>
    <row r="275" spans="1:7" ht="16.5" customHeight="1" thickBot="1">
      <c r="A275" s="278"/>
      <c r="B275" s="220"/>
      <c r="C275" s="223"/>
      <c r="D275" s="217"/>
      <c r="E275" s="8"/>
      <c r="F275" s="42"/>
      <c r="G275" s="279"/>
    </row>
    <row r="276" spans="1:7" ht="17.25" customHeight="1" thickBot="1" thickTop="1">
      <c r="A276" s="278"/>
      <c r="B276" s="222"/>
      <c r="C276" s="98" t="s">
        <v>234</v>
      </c>
      <c r="D276" s="45">
        <f>SUM(D263:D266)</f>
        <v>0</v>
      </c>
      <c r="E276" s="8"/>
      <c r="F276" s="42"/>
      <c r="G276" s="279"/>
    </row>
    <row r="277" spans="1:7" ht="14.25" customHeight="1" thickBot="1" thickTop="1">
      <c r="A277" s="278"/>
      <c r="B277" s="232"/>
      <c r="C277" s="233"/>
      <c r="D277" s="234"/>
      <c r="E277" s="64"/>
      <c r="F277" s="66"/>
      <c r="G277" s="279"/>
    </row>
    <row r="278" spans="1:7" ht="14.25" customHeight="1" thickBot="1" thickTop="1">
      <c r="A278" s="280"/>
      <c r="B278" s="361"/>
      <c r="C278" s="362"/>
      <c r="D278" s="363"/>
      <c r="E278" s="275"/>
      <c r="F278" s="275"/>
      <c r="G278" s="282"/>
    </row>
    <row r="279" spans="1:7" ht="13.5" customHeight="1">
      <c r="A279" s="46"/>
      <c r="B279" s="296"/>
      <c r="C279" s="365"/>
      <c r="D279" s="13"/>
      <c r="E279" s="13"/>
      <c r="F279" s="300"/>
      <c r="G279" s="48"/>
    </row>
    <row r="280" spans="1:7" ht="15.75" customHeight="1">
      <c r="A280" s="278"/>
      <c r="B280" s="244"/>
      <c r="C280" s="216"/>
      <c r="D280" s="83" t="s">
        <v>240</v>
      </c>
      <c r="E280" s="8"/>
      <c r="F280" s="42"/>
      <c r="G280" s="279"/>
    </row>
    <row r="281" spans="1:7" ht="15.75" customHeight="1">
      <c r="A281" s="278"/>
      <c r="B281" s="244"/>
      <c r="C281" s="216"/>
      <c r="D281" s="241" t="str">
        <f>Year</f>
        <v>2006</v>
      </c>
      <c r="E281" s="8"/>
      <c r="F281" s="42"/>
      <c r="G281" s="279"/>
    </row>
    <row r="282" spans="1:7" ht="16.5" customHeight="1" thickBot="1">
      <c r="A282" s="278"/>
      <c r="B282" s="220"/>
      <c r="C282" s="69" t="s">
        <v>222</v>
      </c>
      <c r="D282" s="221" t="s">
        <v>155</v>
      </c>
      <c r="E282" s="8"/>
      <c r="F282" s="42"/>
      <c r="G282" s="279"/>
    </row>
    <row r="283" spans="1:7" ht="16.5" customHeight="1" thickBot="1">
      <c r="A283" s="278"/>
      <c r="B283" s="222"/>
      <c r="C283" s="71" t="s">
        <v>47</v>
      </c>
      <c r="D283" s="60"/>
      <c r="E283" s="8"/>
      <c r="F283" s="42"/>
      <c r="G283" s="279"/>
    </row>
    <row r="284" spans="1:7" ht="16.5" customHeight="1" thickBot="1">
      <c r="A284" s="278"/>
      <c r="B284" s="222"/>
      <c r="C284" s="71" t="s">
        <v>237</v>
      </c>
      <c r="D284" s="60"/>
      <c r="E284" s="8"/>
      <c r="F284" s="42"/>
      <c r="G284" s="279"/>
    </row>
    <row r="285" spans="1:7" ht="16.5" customHeight="1" thickBot="1">
      <c r="A285" s="278"/>
      <c r="B285" s="222"/>
      <c r="C285" s="71" t="s">
        <v>224</v>
      </c>
      <c r="D285" s="60"/>
      <c r="E285" s="8"/>
      <c r="F285" s="42"/>
      <c r="G285" s="279"/>
    </row>
    <row r="286" spans="1:7" ht="16.5" customHeight="1" thickBot="1">
      <c r="A286" s="278"/>
      <c r="B286" s="222"/>
      <c r="C286" s="71" t="s">
        <v>225</v>
      </c>
      <c r="D286" s="60"/>
      <c r="E286" s="8"/>
      <c r="F286" s="42"/>
      <c r="G286" s="279"/>
    </row>
    <row r="287" spans="1:7" ht="16.5" customHeight="1" thickBot="1">
      <c r="A287" s="278"/>
      <c r="B287" s="222"/>
      <c r="C287" s="71" t="s">
        <v>226</v>
      </c>
      <c r="D287" s="60"/>
      <c r="E287" s="8"/>
      <c r="F287" s="42"/>
      <c r="G287" s="279"/>
    </row>
    <row r="288" spans="1:7" ht="17.25" customHeight="1" thickBot="1" thickTop="1">
      <c r="A288" s="278"/>
      <c r="B288" s="222"/>
      <c r="C288" s="131" t="s">
        <v>228</v>
      </c>
      <c r="D288" s="45">
        <f>SUM(D289:D296)</f>
        <v>0</v>
      </c>
      <c r="E288" s="76" t="s">
        <v>129</v>
      </c>
      <c r="F288" s="42"/>
      <c r="G288" s="279"/>
    </row>
    <row r="289" spans="1:7" ht="17.25" customHeight="1" thickBot="1" thickTop="1">
      <c r="A289" s="278"/>
      <c r="B289" s="129" t="s">
        <v>110</v>
      </c>
      <c r="C289" s="133"/>
      <c r="D289" s="60"/>
      <c r="E289" s="133"/>
      <c r="F289" s="42"/>
      <c r="G289" s="279"/>
    </row>
    <row r="290" spans="1:7" ht="17.25" customHeight="1" thickBot="1">
      <c r="A290" s="278"/>
      <c r="B290" s="129" t="s">
        <v>111</v>
      </c>
      <c r="C290" s="133"/>
      <c r="D290" s="60"/>
      <c r="E290" s="133"/>
      <c r="F290" s="42"/>
      <c r="G290" s="279"/>
    </row>
    <row r="291" spans="1:7" ht="17.25" customHeight="1" thickBot="1">
      <c r="A291" s="278"/>
      <c r="B291" s="129" t="s">
        <v>112</v>
      </c>
      <c r="C291" s="133"/>
      <c r="D291" s="60"/>
      <c r="E291" s="133"/>
      <c r="F291" s="42"/>
      <c r="G291" s="279"/>
    </row>
    <row r="292" spans="1:7" ht="17.25" customHeight="1" thickBot="1">
      <c r="A292" s="278"/>
      <c r="B292" s="129" t="s">
        <v>113</v>
      </c>
      <c r="C292" s="133"/>
      <c r="D292" s="60"/>
      <c r="E292" s="133"/>
      <c r="F292" s="42"/>
      <c r="G292" s="279"/>
    </row>
    <row r="293" spans="1:7" ht="17.25" customHeight="1" thickBot="1">
      <c r="A293" s="278"/>
      <c r="B293" s="129" t="s">
        <v>114</v>
      </c>
      <c r="C293" s="133"/>
      <c r="D293" s="60"/>
      <c r="E293" s="133"/>
      <c r="F293" s="42"/>
      <c r="G293" s="279"/>
    </row>
    <row r="294" spans="1:7" ht="17.25" customHeight="1" thickBot="1">
      <c r="A294" s="278"/>
      <c r="B294" s="129" t="s">
        <v>115</v>
      </c>
      <c r="C294" s="133"/>
      <c r="D294" s="60"/>
      <c r="E294" s="133"/>
      <c r="F294" s="42"/>
      <c r="G294" s="279"/>
    </row>
    <row r="295" spans="1:7" ht="17.25" customHeight="1" thickBot="1">
      <c r="A295" s="278"/>
      <c r="B295" s="129" t="s">
        <v>116</v>
      </c>
      <c r="C295" s="133"/>
      <c r="D295" s="60"/>
      <c r="E295" s="133"/>
      <c r="F295" s="42"/>
      <c r="G295" s="279"/>
    </row>
    <row r="296" spans="1:7" ht="17.25" customHeight="1" thickBot="1">
      <c r="A296" s="278"/>
      <c r="B296" s="129" t="s">
        <v>117</v>
      </c>
      <c r="C296" s="133"/>
      <c r="D296" s="60"/>
      <c r="E296" s="133"/>
      <c r="F296" s="42"/>
      <c r="G296" s="279"/>
    </row>
    <row r="297" spans="1:7" ht="16.5" customHeight="1" thickBot="1">
      <c r="A297" s="278"/>
      <c r="B297" s="220"/>
      <c r="C297" s="223"/>
      <c r="D297" s="217"/>
      <c r="E297" s="8"/>
      <c r="F297" s="42"/>
      <c r="G297" s="279"/>
    </row>
    <row r="298" spans="1:7" ht="17.25" customHeight="1" thickBot="1" thickTop="1">
      <c r="A298" s="278"/>
      <c r="B298" s="222"/>
      <c r="C298" s="98" t="s">
        <v>229</v>
      </c>
      <c r="D298" s="45">
        <f>SUM(D283:D288)</f>
        <v>0</v>
      </c>
      <c r="E298" s="8"/>
      <c r="F298" s="42"/>
      <c r="G298" s="279"/>
    </row>
    <row r="299" spans="1:7" ht="16.5" customHeight="1" thickTop="1">
      <c r="A299" s="278"/>
      <c r="B299" s="244"/>
      <c r="C299" s="216"/>
      <c r="D299" s="217"/>
      <c r="E299" s="8"/>
      <c r="F299" s="42"/>
      <c r="G299" s="279"/>
    </row>
    <row r="300" spans="1:7" ht="16.5" customHeight="1" thickBot="1">
      <c r="A300" s="278"/>
      <c r="B300" s="220"/>
      <c r="C300" s="69" t="s">
        <v>230</v>
      </c>
      <c r="D300" s="217"/>
      <c r="E300" s="8"/>
      <c r="F300" s="42"/>
      <c r="G300" s="279"/>
    </row>
    <row r="301" spans="1:7" ht="16.5" customHeight="1" thickBot="1">
      <c r="A301" s="278"/>
      <c r="B301" s="222"/>
      <c r="C301" s="71" t="s">
        <v>231</v>
      </c>
      <c r="D301" s="60"/>
      <c r="E301" s="8"/>
      <c r="F301" s="42"/>
      <c r="G301" s="279"/>
    </row>
    <row r="302" spans="1:7" ht="16.5" customHeight="1" thickBot="1">
      <c r="A302" s="278"/>
      <c r="B302" s="222"/>
      <c r="C302" s="70" t="s">
        <v>241</v>
      </c>
      <c r="D302" s="60"/>
      <c r="E302" s="8"/>
      <c r="F302" s="42"/>
      <c r="G302" s="279"/>
    </row>
    <row r="303" spans="1:7" ht="16.5" customHeight="1" thickBot="1">
      <c r="A303" s="278"/>
      <c r="B303" s="222"/>
      <c r="C303" s="70" t="s">
        <v>294</v>
      </c>
      <c r="D303" s="60"/>
      <c r="E303" s="8"/>
      <c r="F303" s="42"/>
      <c r="G303" s="279"/>
    </row>
    <row r="304" spans="1:7" ht="16.5" customHeight="1" thickBot="1">
      <c r="A304" s="278"/>
      <c r="B304" s="222"/>
      <c r="C304" s="71" t="s">
        <v>232</v>
      </c>
      <c r="D304" s="60"/>
      <c r="E304" s="8"/>
      <c r="F304" s="42"/>
      <c r="G304" s="279"/>
    </row>
    <row r="305" spans="1:7" ht="17.25" customHeight="1" thickBot="1" thickTop="1">
      <c r="A305" s="278"/>
      <c r="B305" s="222"/>
      <c r="C305" s="131" t="s">
        <v>233</v>
      </c>
      <c r="D305" s="45">
        <f>SUM(D306:D313)</f>
        <v>0</v>
      </c>
      <c r="E305" s="76" t="s">
        <v>129</v>
      </c>
      <c r="F305" s="42"/>
      <c r="G305" s="279"/>
    </row>
    <row r="306" spans="1:7" ht="17.25" customHeight="1" thickBot="1" thickTop="1">
      <c r="A306" s="278"/>
      <c r="B306" s="129" t="s">
        <v>110</v>
      </c>
      <c r="C306" s="12"/>
      <c r="D306" s="60"/>
      <c r="E306" s="61"/>
      <c r="F306" s="42"/>
      <c r="G306" s="279"/>
    </row>
    <row r="307" spans="1:7" ht="16.5" customHeight="1" thickBot="1">
      <c r="A307" s="278"/>
      <c r="B307" s="129" t="s">
        <v>111</v>
      </c>
      <c r="C307" s="12"/>
      <c r="D307" s="60"/>
      <c r="E307" s="61"/>
      <c r="F307" s="42"/>
      <c r="G307" s="279"/>
    </row>
    <row r="308" spans="1:7" ht="16.5" customHeight="1" thickBot="1">
      <c r="A308" s="278"/>
      <c r="B308" s="129" t="s">
        <v>112</v>
      </c>
      <c r="C308" s="12"/>
      <c r="D308" s="60"/>
      <c r="E308" s="61"/>
      <c r="F308" s="42"/>
      <c r="G308" s="279"/>
    </row>
    <row r="309" spans="1:7" ht="16.5" customHeight="1" thickBot="1">
      <c r="A309" s="278"/>
      <c r="B309" s="129" t="s">
        <v>113</v>
      </c>
      <c r="C309" s="12"/>
      <c r="D309" s="60"/>
      <c r="E309" s="61"/>
      <c r="F309" s="42"/>
      <c r="G309" s="279"/>
    </row>
    <row r="310" spans="1:7" ht="16.5" customHeight="1" thickBot="1">
      <c r="A310" s="278"/>
      <c r="B310" s="129" t="s">
        <v>114</v>
      </c>
      <c r="C310" s="12"/>
      <c r="D310" s="60"/>
      <c r="E310" s="61"/>
      <c r="F310" s="42"/>
      <c r="G310" s="279"/>
    </row>
    <row r="311" spans="1:7" ht="16.5" customHeight="1" thickBot="1">
      <c r="A311" s="278"/>
      <c r="B311" s="129" t="s">
        <v>115</v>
      </c>
      <c r="C311" s="12"/>
      <c r="D311" s="60"/>
      <c r="E311" s="61"/>
      <c r="F311" s="42"/>
      <c r="G311" s="279"/>
    </row>
    <row r="312" spans="1:7" ht="16.5" customHeight="1" thickBot="1">
      <c r="A312" s="278"/>
      <c r="B312" s="129" t="s">
        <v>116</v>
      </c>
      <c r="C312" s="12"/>
      <c r="D312" s="60"/>
      <c r="E312" s="61"/>
      <c r="F312" s="42"/>
      <c r="G312" s="279"/>
    </row>
    <row r="313" spans="1:7" ht="16.5" customHeight="1" thickBot="1">
      <c r="A313" s="278"/>
      <c r="B313" s="129" t="s">
        <v>117</v>
      </c>
      <c r="C313" s="12"/>
      <c r="D313" s="60"/>
      <c r="E313" s="61"/>
      <c r="F313" s="42"/>
      <c r="G313" s="279"/>
    </row>
    <row r="314" spans="1:7" ht="16.5" customHeight="1" thickBot="1">
      <c r="A314" s="278"/>
      <c r="B314" s="220"/>
      <c r="C314" s="223"/>
      <c r="D314" s="217"/>
      <c r="E314" s="8"/>
      <c r="F314" s="42"/>
      <c r="G314" s="279"/>
    </row>
    <row r="315" spans="1:7" ht="17.25" customHeight="1" thickBot="1" thickTop="1">
      <c r="A315" s="278"/>
      <c r="B315" s="222"/>
      <c r="C315" s="98" t="s">
        <v>234</v>
      </c>
      <c r="D315" s="45">
        <f>SUM(D301:D305)</f>
        <v>0</v>
      </c>
      <c r="E315" s="8"/>
      <c r="F315" s="42"/>
      <c r="G315" s="279"/>
    </row>
    <row r="316" spans="1:7" ht="14.25" customHeight="1" thickBot="1" thickTop="1">
      <c r="A316" s="278"/>
      <c r="B316" s="232"/>
      <c r="C316" s="233"/>
      <c r="D316" s="234"/>
      <c r="E316" s="64"/>
      <c r="F316" s="66"/>
      <c r="G316" s="279"/>
    </row>
    <row r="317" spans="1:7" ht="14.25" customHeight="1" thickBot="1" thickTop="1">
      <c r="A317" s="278"/>
      <c r="B317" s="215"/>
      <c r="C317" s="216"/>
      <c r="D317" s="217"/>
      <c r="E317" s="8"/>
      <c r="F317" s="8"/>
      <c r="G317" s="279"/>
    </row>
    <row r="318" spans="1:7" ht="17.25" customHeight="1" thickBot="1">
      <c r="A318" s="278"/>
      <c r="B318" s="215"/>
      <c r="C318" s="416" t="s">
        <v>63</v>
      </c>
      <c r="D318" s="417"/>
      <c r="E318" s="418"/>
      <c r="F318" s="8"/>
      <c r="G318" s="279"/>
    </row>
    <row r="319" spans="1:7" ht="16.5" customHeight="1" thickBot="1">
      <c r="A319" s="278"/>
      <c r="B319" s="69" t="s">
        <v>64</v>
      </c>
      <c r="C319" s="410"/>
      <c r="D319" s="410"/>
      <c r="E319" s="410"/>
      <c r="F319" s="8"/>
      <c r="G319" s="279"/>
    </row>
    <row r="320" spans="1:7" ht="16.5" customHeight="1" thickBot="1">
      <c r="A320" s="278"/>
      <c r="B320" s="69" t="s">
        <v>65</v>
      </c>
      <c r="C320" s="410"/>
      <c r="D320" s="410"/>
      <c r="E320" s="410"/>
      <c r="F320" s="8"/>
      <c r="G320" s="279"/>
    </row>
    <row r="321" spans="1:7" ht="16.5" customHeight="1" thickBot="1">
      <c r="A321" s="278"/>
      <c r="B321" s="69" t="s">
        <v>66</v>
      </c>
      <c r="C321" s="410"/>
      <c r="D321" s="410"/>
      <c r="E321" s="410"/>
      <c r="F321" s="8"/>
      <c r="G321" s="279"/>
    </row>
    <row r="322" spans="1:7" ht="16.5" customHeight="1" thickBot="1">
      <c r="A322" s="278"/>
      <c r="B322" s="69" t="s">
        <v>67</v>
      </c>
      <c r="C322" s="410"/>
      <c r="D322" s="410"/>
      <c r="E322" s="410"/>
      <c r="F322" s="8"/>
      <c r="G322" s="279"/>
    </row>
    <row r="323" spans="1:7" ht="16.5" customHeight="1" thickBot="1">
      <c r="A323" s="278"/>
      <c r="B323" s="69" t="s">
        <v>68</v>
      </c>
      <c r="C323" s="410"/>
      <c r="D323" s="410"/>
      <c r="E323" s="410"/>
      <c r="F323" s="8"/>
      <c r="G323" s="279"/>
    </row>
    <row r="324" spans="1:7" ht="16.5" customHeight="1" thickBot="1">
      <c r="A324" s="280"/>
      <c r="B324" s="367" t="s">
        <v>69</v>
      </c>
      <c r="C324" s="410"/>
      <c r="D324" s="410"/>
      <c r="E324" s="410"/>
      <c r="F324" s="275"/>
      <c r="G324" s="282"/>
    </row>
    <row r="325" spans="1:7" ht="3.75" customHeight="1" thickBot="1">
      <c r="A325" s="24"/>
      <c r="B325" s="235"/>
      <c r="C325" s="236"/>
      <c r="D325" s="237"/>
      <c r="E325" s="26"/>
      <c r="F325" s="26"/>
      <c r="G325" s="27"/>
    </row>
    <row r="326" ht="13.5" customHeight="1" thickTop="1"/>
  </sheetData>
  <sheetProtection/>
  <mergeCells count="7">
    <mergeCell ref="C322:E322"/>
    <mergeCell ref="C323:E323"/>
    <mergeCell ref="C324:E324"/>
    <mergeCell ref="C318:E318"/>
    <mergeCell ref="C319:E319"/>
    <mergeCell ref="C320:E320"/>
    <mergeCell ref="C321:E321"/>
  </mergeCells>
  <printOptions horizontalCentered="1"/>
  <pageMargins left="0.25" right="0" top="1" bottom="0.5" header="0.5" footer="0.25"/>
  <pageSetup fitToHeight="14" horizontalDpi="600" verticalDpi="600" orientation="portrait" scale="80" r:id="rId3"/>
  <headerFooter alignWithMargins="0">
    <oddFooter>&amp;RPage &amp;P of &amp;N</oddFooter>
  </headerFooter>
  <rowBreaks count="6" manualBreakCount="6">
    <brk id="71" max="255" man="1"/>
    <brk id="113" max="255" man="1"/>
    <brk id="155" max="255" man="1"/>
    <brk id="198" max="255" man="1"/>
    <brk id="240" max="255" man="1"/>
    <brk id="278" max="255" man="1"/>
  </rowBreaks>
  <legacyDrawing r:id="rId2"/>
</worksheet>
</file>

<file path=xl/worksheets/sheet12.xml><?xml version="1.0" encoding="utf-8"?>
<worksheet xmlns="http://schemas.openxmlformats.org/spreadsheetml/2006/main" xmlns:r="http://schemas.openxmlformats.org/officeDocument/2006/relationships">
  <dimension ref="A1:F65"/>
  <sheetViews>
    <sheetView zoomScale="60" zoomScaleNormal="60" workbookViewId="0" topLeftCell="A35">
      <selection activeCell="A67" sqref="A67"/>
    </sheetView>
  </sheetViews>
  <sheetFormatPr defaultColWidth="9.140625" defaultRowHeight="12.75"/>
  <cols>
    <col min="1" max="1" width="1.7109375" style="0" customWidth="1"/>
    <col min="2" max="2" width="15.28125" style="0" customWidth="1"/>
    <col min="3" max="3" width="65.00390625" style="0" customWidth="1"/>
    <col min="4" max="4" width="21.57421875" style="0" customWidth="1"/>
    <col min="5" max="5" width="1.8515625" style="0" customWidth="1"/>
    <col min="6" max="6" width="1.7109375" style="0" customWidth="1"/>
  </cols>
  <sheetData>
    <row r="1" spans="1:6" ht="3.75" customHeight="1">
      <c r="A1" s="46"/>
      <c r="B1" s="13"/>
      <c r="C1" s="13"/>
      <c r="D1" s="13"/>
      <c r="E1" s="13"/>
      <c r="F1" s="48"/>
    </row>
    <row r="2" spans="1:6" ht="18.75" customHeight="1">
      <c r="A2" s="278"/>
      <c r="B2" s="8"/>
      <c r="C2" s="9" t="s">
        <v>242</v>
      </c>
      <c r="D2" s="8"/>
      <c r="E2" s="8"/>
      <c r="F2" s="279"/>
    </row>
    <row r="3" spans="1:6" ht="16.5" customHeight="1">
      <c r="A3" s="278"/>
      <c r="B3" s="8"/>
      <c r="C3" s="11" t="str">
        <f>"FOR "&amp;YearType&amp;" YEAR "&amp;Year</f>
        <v>FOR CALENDAR YEAR 2006</v>
      </c>
      <c r="D3" s="8"/>
      <c r="E3" s="8"/>
      <c r="F3" s="279"/>
    </row>
    <row r="4" spans="1:6" ht="12.75" customHeight="1" thickBot="1">
      <c r="A4" s="278"/>
      <c r="B4" s="8"/>
      <c r="C4" s="11"/>
      <c r="D4" s="8"/>
      <c r="E4" s="8"/>
      <c r="F4" s="279"/>
    </row>
    <row r="5" spans="1:6" ht="18.75" customHeight="1" thickBot="1" thickTop="1">
      <c r="A5" s="278"/>
      <c r="B5" s="286" t="s">
        <v>1</v>
      </c>
      <c r="C5" s="390" t="str">
        <f>carrierName</f>
        <v>XXXXXXX</v>
      </c>
      <c r="D5" s="8"/>
      <c r="E5" s="8"/>
      <c r="F5" s="279"/>
    </row>
    <row r="6" spans="1:6" ht="18.75" customHeight="1" thickBot="1" thickTop="1">
      <c r="A6" s="278"/>
      <c r="B6" s="286" t="s">
        <v>45</v>
      </c>
      <c r="C6" s="390" t="str">
        <f>FEHBCode</f>
        <v>XX</v>
      </c>
      <c r="D6" s="8"/>
      <c r="E6" s="8"/>
      <c r="F6" s="279"/>
    </row>
    <row r="7" spans="1:6" ht="14.25" customHeight="1" thickBot="1" thickTop="1">
      <c r="A7" s="278"/>
      <c r="B7" s="8"/>
      <c r="C7" s="8"/>
      <c r="D7" s="8"/>
      <c r="E7" s="8"/>
      <c r="F7" s="279"/>
    </row>
    <row r="8" spans="1:6" ht="18.75" customHeight="1" thickBot="1" thickTop="1">
      <c r="A8" s="278"/>
      <c r="B8" s="36"/>
      <c r="C8" s="246" t="s">
        <v>44</v>
      </c>
      <c r="D8" s="161" t="str">
        <f>Year</f>
        <v>2006</v>
      </c>
      <c r="E8" s="39"/>
      <c r="F8" s="279"/>
    </row>
    <row r="9" spans="1:6" ht="16.5" customHeight="1">
      <c r="A9" s="278"/>
      <c r="B9" s="40"/>
      <c r="C9" s="8"/>
      <c r="D9" s="221" t="s">
        <v>155</v>
      </c>
      <c r="E9" s="42"/>
      <c r="F9" s="279"/>
    </row>
    <row r="10" spans="1:6" ht="16.5" customHeight="1" thickBot="1">
      <c r="A10" s="278"/>
      <c r="B10" s="40"/>
      <c r="C10" s="76" t="s">
        <v>243</v>
      </c>
      <c r="D10" s="8"/>
      <c r="E10" s="42"/>
      <c r="F10" s="279"/>
    </row>
    <row r="11" spans="1:6" ht="16.5" customHeight="1" thickBot="1" thickTop="1">
      <c r="A11" s="278"/>
      <c r="B11" s="40"/>
      <c r="C11" s="69" t="s">
        <v>244</v>
      </c>
      <c r="D11" s="45">
        <f>'Summary Statement of Operations'!D51</f>
        <v>0</v>
      </c>
      <c r="E11" s="42"/>
      <c r="F11" s="279"/>
    </row>
    <row r="12" spans="1:6" ht="5.25" customHeight="1" thickTop="1">
      <c r="A12" s="278"/>
      <c r="B12" s="40"/>
      <c r="C12" s="69"/>
      <c r="D12" s="8"/>
      <c r="E12" s="42"/>
      <c r="F12" s="279"/>
    </row>
    <row r="13" spans="1:6" ht="16.5" customHeight="1">
      <c r="A13" s="278"/>
      <c r="B13" s="40"/>
      <c r="C13" s="69" t="s">
        <v>245</v>
      </c>
      <c r="D13" s="8"/>
      <c r="E13" s="42"/>
      <c r="F13" s="279"/>
    </row>
    <row r="14" spans="1:6" ht="16.5" customHeight="1" thickBot="1">
      <c r="A14" s="278"/>
      <c r="B14" s="40"/>
      <c r="C14" s="397" t="s">
        <v>246</v>
      </c>
      <c r="D14" s="8"/>
      <c r="E14" s="42"/>
      <c r="F14" s="279"/>
    </row>
    <row r="15" spans="1:6" ht="16.5" customHeight="1" thickBot="1" thickTop="1">
      <c r="A15" s="278"/>
      <c r="B15" s="40"/>
      <c r="C15" s="98" t="s">
        <v>247</v>
      </c>
      <c r="D15" s="45">
        <f>D16+D17-D18+D19-D20+D21</f>
        <v>0</v>
      </c>
      <c r="E15" s="42"/>
      <c r="F15" s="279"/>
    </row>
    <row r="16" spans="1:6" ht="16.5" customHeight="1" thickBot="1" thickTop="1">
      <c r="A16" s="278"/>
      <c r="B16" s="40"/>
      <c r="C16" s="70" t="s">
        <v>248</v>
      </c>
      <c r="D16" s="45">
        <f>'Summary Statement of Operations'!D52</f>
        <v>0</v>
      </c>
      <c r="E16" s="42"/>
      <c r="F16" s="279"/>
    </row>
    <row r="17" spans="1:6" ht="16.5" customHeight="1" thickBot="1" thickTop="1">
      <c r="A17" s="278"/>
      <c r="B17" s="40"/>
      <c r="C17" s="70" t="s">
        <v>191</v>
      </c>
      <c r="D17" s="45">
        <f>'Summary Statement of Operations'!D53</f>
        <v>0</v>
      </c>
      <c r="E17" s="42"/>
      <c r="F17" s="279"/>
    </row>
    <row r="18" spans="1:6" ht="16.5" customHeight="1" thickBot="1" thickTop="1">
      <c r="A18" s="278"/>
      <c r="B18" s="40"/>
      <c r="C18" s="70" t="s">
        <v>192</v>
      </c>
      <c r="D18" s="45">
        <f>'Summary Statement of Operations'!D54</f>
        <v>0</v>
      </c>
      <c r="E18" s="42"/>
      <c r="F18" s="279"/>
    </row>
    <row r="19" spans="1:6" ht="16.5" customHeight="1" thickBot="1" thickTop="1">
      <c r="A19" s="278"/>
      <c r="B19" s="40"/>
      <c r="C19" s="70" t="s">
        <v>128</v>
      </c>
      <c r="D19" s="45">
        <f>'Summary Statement of Operations'!D55</f>
        <v>0</v>
      </c>
      <c r="E19" s="42"/>
      <c r="F19" s="279"/>
    </row>
    <row r="20" spans="1:6" ht="16.5" customHeight="1" thickBot="1" thickTop="1">
      <c r="A20" s="278"/>
      <c r="B20" s="40"/>
      <c r="C20" s="70" t="s">
        <v>52</v>
      </c>
      <c r="D20" s="45">
        <f>'Monthly Cash Flows'!E38</f>
        <v>0</v>
      </c>
      <c r="E20" s="42"/>
      <c r="F20" s="279"/>
    </row>
    <row r="21" spans="1:6" ht="16.5" customHeight="1" thickBot="1" thickTop="1">
      <c r="A21" s="278"/>
      <c r="B21" s="40"/>
      <c r="C21" s="70" t="s">
        <v>249</v>
      </c>
      <c r="D21" s="44">
        <f>'Monthly Cash Flows'!F56-'Monthly Cash Flows'!F38</f>
        <v>0</v>
      </c>
      <c r="E21" s="42"/>
      <c r="F21" s="279"/>
    </row>
    <row r="22" spans="1:6" ht="6" customHeight="1" thickTop="1">
      <c r="A22" s="278"/>
      <c r="B22" s="40"/>
      <c r="C22" s="7"/>
      <c r="D22" s="8"/>
      <c r="E22" s="42"/>
      <c r="F22" s="279"/>
    </row>
    <row r="23" spans="1:6" ht="16.5" customHeight="1" thickBot="1">
      <c r="A23" s="278"/>
      <c r="B23" s="40"/>
      <c r="C23" s="247" t="s">
        <v>250</v>
      </c>
      <c r="D23" s="8"/>
      <c r="E23" s="42"/>
      <c r="F23" s="279"/>
    </row>
    <row r="24" spans="1:6" ht="16.5" customHeight="1" thickBot="1" thickTop="1">
      <c r="A24" s="278"/>
      <c r="B24" s="40"/>
      <c r="C24" s="70" t="s">
        <v>251</v>
      </c>
      <c r="D24" s="45">
        <f>SUM(D25:D30)</f>
        <v>0</v>
      </c>
      <c r="E24" s="42"/>
      <c r="F24" s="279"/>
    </row>
    <row r="25" spans="1:6" ht="16.5" customHeight="1" thickBot="1" thickTop="1">
      <c r="A25" s="278"/>
      <c r="B25" s="40"/>
      <c r="C25" s="71" t="s">
        <v>252</v>
      </c>
      <c r="D25" s="45">
        <f>'Current Year Balance Sheet'!D14-'Prior Year Balance Sheet'!D11</f>
        <v>0</v>
      </c>
      <c r="E25" s="42"/>
      <c r="F25" s="279"/>
    </row>
    <row r="26" spans="1:6" ht="16.5" customHeight="1" thickBot="1" thickTop="1">
      <c r="A26" s="278"/>
      <c r="B26" s="40"/>
      <c r="C26" s="70" t="s">
        <v>224</v>
      </c>
      <c r="D26" s="45">
        <f>'Current Year Balance Sheet'!D15-'Prior Year Balance Sheet'!D12</f>
        <v>0</v>
      </c>
      <c r="E26" s="42"/>
      <c r="F26" s="279"/>
    </row>
    <row r="27" spans="1:6" ht="16.5" customHeight="1" thickBot="1" thickTop="1">
      <c r="A27" s="278"/>
      <c r="B27" s="40"/>
      <c r="C27" s="70" t="s">
        <v>225</v>
      </c>
      <c r="D27" s="45">
        <f>'Current Year Balance Sheet'!D16-'Prior Year Balance Sheet'!D13</f>
        <v>0</v>
      </c>
      <c r="E27" s="42"/>
      <c r="F27" s="279"/>
    </row>
    <row r="28" spans="1:6" ht="16.5" customHeight="1" thickBot="1" thickTop="1">
      <c r="A28" s="278"/>
      <c r="B28" s="40"/>
      <c r="C28" s="71" t="s">
        <v>253</v>
      </c>
      <c r="D28" s="45">
        <f>'Current Year Balance Sheet'!D17-'Prior Year Balance Sheet'!D14</f>
        <v>0</v>
      </c>
      <c r="E28" s="42"/>
      <c r="F28" s="279"/>
    </row>
    <row r="29" spans="1:6" ht="16.5" customHeight="1" thickBot="1" thickTop="1">
      <c r="A29" s="278"/>
      <c r="B29" s="40"/>
      <c r="C29" s="70" t="s">
        <v>238</v>
      </c>
      <c r="D29" s="44">
        <f>'Current Year Balance Sheet'!D18-'Prior Year Balance Sheet'!D15</f>
        <v>0</v>
      </c>
      <c r="E29" s="42"/>
      <c r="F29" s="279"/>
    </row>
    <row r="30" spans="1:6" ht="16.5" customHeight="1" thickBot="1" thickTop="1">
      <c r="A30" s="278"/>
      <c r="B30" s="40"/>
      <c r="C30" s="71" t="s">
        <v>228</v>
      </c>
      <c r="D30" s="45">
        <f>'Current Year Balance Sheet'!D19-'Prior Year Balance Sheet'!D16</f>
        <v>0</v>
      </c>
      <c r="E30" s="42"/>
      <c r="F30" s="279"/>
    </row>
    <row r="31" spans="1:6" ht="7.5" customHeight="1" thickTop="1">
      <c r="A31" s="278"/>
      <c r="B31" s="40"/>
      <c r="C31" s="7"/>
      <c r="D31" s="8"/>
      <c r="E31" s="42"/>
      <c r="F31" s="279"/>
    </row>
    <row r="32" spans="1:6" ht="16.5" customHeight="1" thickBot="1">
      <c r="A32" s="278"/>
      <c r="B32" s="40"/>
      <c r="C32" s="247" t="s">
        <v>254</v>
      </c>
      <c r="D32" s="8"/>
      <c r="E32" s="42"/>
      <c r="F32" s="279"/>
    </row>
    <row r="33" spans="1:6" ht="16.5" customHeight="1" thickBot="1" thickTop="1">
      <c r="A33" s="278"/>
      <c r="B33" s="40"/>
      <c r="C33" s="70" t="s">
        <v>255</v>
      </c>
      <c r="D33" s="45">
        <f>SUM(D34:D36)</f>
        <v>0</v>
      </c>
      <c r="E33" s="42"/>
      <c r="F33" s="279"/>
    </row>
    <row r="34" spans="1:6" ht="16.5" customHeight="1" thickBot="1" thickTop="1">
      <c r="A34" s="278"/>
      <c r="B34" s="40"/>
      <c r="C34" s="71" t="s">
        <v>256</v>
      </c>
      <c r="D34" s="45">
        <f>'Current Year Balance Sheet'!D44-'Prior Year Balance Sheet'!D32</f>
        <v>0</v>
      </c>
      <c r="E34" s="42"/>
      <c r="F34" s="279"/>
    </row>
    <row r="35" spans="1:6" ht="16.5" customHeight="1" thickBot="1" thickTop="1">
      <c r="A35" s="278"/>
      <c r="B35" s="40"/>
      <c r="C35" s="71" t="s">
        <v>257</v>
      </c>
      <c r="D35" s="45">
        <f>'Current Year Balance Sheet'!D45-'Prior Year Balance Sheet'!D33</f>
        <v>0</v>
      </c>
      <c r="E35" s="42"/>
      <c r="F35" s="279"/>
    </row>
    <row r="36" spans="1:6" ht="16.5" customHeight="1" thickBot="1" thickTop="1">
      <c r="A36" s="278"/>
      <c r="B36" s="40"/>
      <c r="C36" s="71" t="s">
        <v>258</v>
      </c>
      <c r="D36" s="45">
        <f>'Current Year Balance Sheet'!D47-'Prior Year Balance Sheet'!D35</f>
        <v>0</v>
      </c>
      <c r="E36" s="42"/>
      <c r="F36" s="279"/>
    </row>
    <row r="37" spans="1:6" ht="7.5" customHeight="1" thickBot="1" thickTop="1">
      <c r="A37" s="278"/>
      <c r="B37" s="40"/>
      <c r="C37" s="7"/>
      <c r="D37" s="8"/>
      <c r="E37" s="42"/>
      <c r="F37" s="279"/>
    </row>
    <row r="38" spans="1:6" ht="16.5" customHeight="1" thickBot="1" thickTop="1">
      <c r="A38" s="278"/>
      <c r="B38" s="40"/>
      <c r="C38" s="69" t="s">
        <v>259</v>
      </c>
      <c r="D38" s="45">
        <f>D15-D24+D33</f>
        <v>0</v>
      </c>
      <c r="E38" s="42"/>
      <c r="F38" s="279"/>
    </row>
    <row r="39" spans="1:6" ht="9" customHeight="1" thickBot="1" thickTop="1">
      <c r="A39" s="278"/>
      <c r="B39" s="40"/>
      <c r="C39" s="7"/>
      <c r="D39" s="8"/>
      <c r="E39" s="42"/>
      <c r="F39" s="279"/>
    </row>
    <row r="40" spans="1:6" ht="16.5" customHeight="1" thickBot="1" thickTop="1">
      <c r="A40" s="278"/>
      <c r="B40" s="40"/>
      <c r="C40" s="72" t="s">
        <v>260</v>
      </c>
      <c r="D40" s="45">
        <f>D11+D38</f>
        <v>0</v>
      </c>
      <c r="E40" s="42"/>
      <c r="F40" s="279"/>
    </row>
    <row r="41" spans="1:6" ht="10.5" customHeight="1" thickTop="1">
      <c r="A41" s="278"/>
      <c r="B41" s="40"/>
      <c r="C41" s="7"/>
      <c r="D41" s="8"/>
      <c r="E41" s="42"/>
      <c r="F41" s="279"/>
    </row>
    <row r="42" spans="1:6" ht="16.5" customHeight="1" thickBot="1">
      <c r="A42" s="278"/>
      <c r="B42" s="40"/>
      <c r="C42" s="69" t="s">
        <v>261</v>
      </c>
      <c r="D42" s="8"/>
      <c r="E42" s="42"/>
      <c r="F42" s="279"/>
    </row>
    <row r="43" spans="1:6" ht="16.5" customHeight="1" thickBot="1" thickTop="1">
      <c r="A43" s="278"/>
      <c r="B43" s="40"/>
      <c r="C43" s="71" t="s">
        <v>262</v>
      </c>
      <c r="D43" s="45">
        <f>'Monthly Cash Flows'!F38</f>
        <v>0</v>
      </c>
      <c r="E43" s="42"/>
      <c r="F43" s="279"/>
    </row>
    <row r="44" spans="1:6" ht="16.5" customHeight="1" thickBot="1" thickTop="1">
      <c r="A44" s="278"/>
      <c r="B44" s="40"/>
      <c r="C44" s="71" t="s">
        <v>263</v>
      </c>
      <c r="D44" s="45">
        <f>'Monthly Cash Flows'!F56</f>
        <v>0</v>
      </c>
      <c r="E44" s="42"/>
      <c r="F44" s="279"/>
    </row>
    <row r="45" spans="1:6" ht="16.5" customHeight="1" thickBot="1" thickTop="1">
      <c r="A45" s="278"/>
      <c r="B45" s="40"/>
      <c r="C45" s="71" t="s">
        <v>52</v>
      </c>
      <c r="D45" s="45">
        <f>'Monthly Cash Flows'!E38</f>
        <v>0</v>
      </c>
      <c r="E45" s="42"/>
      <c r="F45" s="279"/>
    </row>
    <row r="46" spans="1:6" ht="16.5" customHeight="1" thickBot="1" thickTop="1">
      <c r="A46" s="278"/>
      <c r="B46" s="40"/>
      <c r="C46" s="70" t="s">
        <v>264</v>
      </c>
      <c r="D46" s="45">
        <f>D43-D44+D45</f>
        <v>0</v>
      </c>
      <c r="E46" s="42"/>
      <c r="F46" s="279"/>
    </row>
    <row r="47" spans="1:6" ht="7.5" customHeight="1" thickTop="1">
      <c r="A47" s="278"/>
      <c r="B47" s="40"/>
      <c r="C47" s="7"/>
      <c r="D47" s="8"/>
      <c r="E47" s="42"/>
      <c r="F47" s="279"/>
    </row>
    <row r="48" spans="1:6" ht="16.5" customHeight="1" thickBot="1">
      <c r="A48" s="278"/>
      <c r="B48" s="40"/>
      <c r="C48" s="69" t="s">
        <v>265</v>
      </c>
      <c r="D48" s="8"/>
      <c r="E48" s="42"/>
      <c r="F48" s="279"/>
    </row>
    <row r="49" spans="1:6" ht="16.5" customHeight="1" thickBot="1" thickTop="1">
      <c r="A49" s="278"/>
      <c r="B49" s="40"/>
      <c r="C49" s="71" t="s">
        <v>266</v>
      </c>
      <c r="D49" s="45">
        <f>'Monthly Cash Flows'!E9</f>
        <v>0</v>
      </c>
      <c r="E49" s="42"/>
      <c r="F49" s="279"/>
    </row>
    <row r="50" spans="1:6" ht="9" customHeight="1" thickBot="1" thickTop="1">
      <c r="A50" s="278"/>
      <c r="B50" s="40"/>
      <c r="C50" s="8"/>
      <c r="D50" s="8"/>
      <c r="E50" s="42"/>
      <c r="F50" s="279"/>
    </row>
    <row r="51" spans="1:6" ht="16.5" customHeight="1" thickBot="1" thickTop="1">
      <c r="A51" s="278"/>
      <c r="B51" s="40"/>
      <c r="C51" s="70" t="s">
        <v>267</v>
      </c>
      <c r="D51" s="45">
        <f>'Monthly Cash Flows'!E22</f>
        <v>0</v>
      </c>
      <c r="E51" s="42"/>
      <c r="F51" s="279"/>
    </row>
    <row r="52" spans="1:6" ht="16.5" customHeight="1" thickBot="1" thickTop="1">
      <c r="A52" s="280"/>
      <c r="B52" s="368"/>
      <c r="C52" s="369"/>
      <c r="D52" s="396"/>
      <c r="E52" s="370"/>
      <c r="F52" s="282"/>
    </row>
    <row r="53" spans="1:6" ht="14.25" customHeight="1" thickBot="1">
      <c r="A53" s="46"/>
      <c r="B53" s="13"/>
      <c r="C53" s="13"/>
      <c r="D53" s="13"/>
      <c r="E53" s="13"/>
      <c r="F53" s="48"/>
    </row>
    <row r="54" spans="1:6" ht="17.25" customHeight="1" thickBot="1">
      <c r="A54" s="278"/>
      <c r="B54" s="8"/>
      <c r="C54" s="416" t="s">
        <v>63</v>
      </c>
      <c r="D54" s="417"/>
      <c r="E54" s="418"/>
      <c r="F54" s="279"/>
    </row>
    <row r="55" spans="1:6" ht="16.5" customHeight="1" thickBot="1">
      <c r="A55" s="278"/>
      <c r="B55" s="62" t="s">
        <v>64</v>
      </c>
      <c r="C55" s="410"/>
      <c r="D55" s="410"/>
      <c r="E55" s="410"/>
      <c r="F55" s="279"/>
    </row>
    <row r="56" spans="1:6" ht="16.5" customHeight="1" thickBot="1">
      <c r="A56" s="278"/>
      <c r="B56" s="62" t="s">
        <v>65</v>
      </c>
      <c r="C56" s="410"/>
      <c r="D56" s="410"/>
      <c r="E56" s="410"/>
      <c r="F56" s="279"/>
    </row>
    <row r="57" spans="1:6" ht="16.5" customHeight="1" thickBot="1">
      <c r="A57" s="278"/>
      <c r="B57" s="62" t="s">
        <v>66</v>
      </c>
      <c r="C57" s="410"/>
      <c r="D57" s="410"/>
      <c r="E57" s="410"/>
      <c r="F57" s="279"/>
    </row>
    <row r="58" spans="1:6" ht="16.5" customHeight="1" thickBot="1">
      <c r="A58" s="278"/>
      <c r="B58" s="62" t="s">
        <v>67</v>
      </c>
      <c r="C58" s="410"/>
      <c r="D58" s="410"/>
      <c r="E58" s="410"/>
      <c r="F58" s="279"/>
    </row>
    <row r="59" spans="1:6" ht="16.5" customHeight="1" thickBot="1">
      <c r="A59" s="278"/>
      <c r="B59" s="62" t="s">
        <v>68</v>
      </c>
      <c r="C59" s="410"/>
      <c r="D59" s="410"/>
      <c r="E59" s="410"/>
      <c r="F59" s="279"/>
    </row>
    <row r="60" spans="1:6" ht="16.5" customHeight="1" thickBot="1">
      <c r="A60" s="278"/>
      <c r="B60" s="62" t="s">
        <v>69</v>
      </c>
      <c r="C60" s="410"/>
      <c r="D60" s="410"/>
      <c r="E60" s="410"/>
      <c r="F60" s="279"/>
    </row>
    <row r="61" spans="1:6" ht="16.5" customHeight="1" thickBot="1">
      <c r="A61" s="278"/>
      <c r="B61" s="62" t="s">
        <v>70</v>
      </c>
      <c r="C61" s="410"/>
      <c r="D61" s="410"/>
      <c r="E61" s="410"/>
      <c r="F61" s="279"/>
    </row>
    <row r="62" spans="1:6" ht="16.5" customHeight="1" thickBot="1">
      <c r="A62" s="278"/>
      <c r="B62" s="62" t="s">
        <v>71</v>
      </c>
      <c r="C62" s="410"/>
      <c r="D62" s="410"/>
      <c r="E62" s="410"/>
      <c r="F62" s="279"/>
    </row>
    <row r="63" spans="1:6" ht="16.5" customHeight="1" thickBot="1">
      <c r="A63" s="278"/>
      <c r="B63" s="62" t="s">
        <v>72</v>
      </c>
      <c r="C63" s="433"/>
      <c r="D63" s="434"/>
      <c r="E63" s="435"/>
      <c r="F63" s="279"/>
    </row>
    <row r="64" spans="1:6" ht="16.5" customHeight="1" thickBot="1">
      <c r="A64" s="278"/>
      <c r="B64" s="62" t="s">
        <v>73</v>
      </c>
      <c r="C64" s="433"/>
      <c r="D64" s="434"/>
      <c r="E64" s="435"/>
      <c r="F64" s="279"/>
    </row>
    <row r="65" spans="1:6" ht="3.75" customHeight="1" thickBot="1">
      <c r="A65" s="280"/>
      <c r="B65" s="275"/>
      <c r="C65" s="275"/>
      <c r="D65" s="275"/>
      <c r="E65" s="275"/>
      <c r="F65" s="282"/>
    </row>
    <row r="66" ht="13.5" customHeight="1"/>
  </sheetData>
  <sheetProtection/>
  <mergeCells count="11">
    <mergeCell ref="C60:E60"/>
    <mergeCell ref="C61:E61"/>
    <mergeCell ref="C64:E64"/>
    <mergeCell ref="C63:E63"/>
    <mergeCell ref="C62:E62"/>
    <mergeCell ref="C58:E58"/>
    <mergeCell ref="C59:E59"/>
    <mergeCell ref="C54:E54"/>
    <mergeCell ref="C55:E55"/>
    <mergeCell ref="C56:E56"/>
    <mergeCell ref="C57:E57"/>
  </mergeCells>
  <printOptions horizontalCentered="1"/>
  <pageMargins left="0.25" right="0" top="0.75" bottom="0.5" header="0.5" footer="0.25"/>
  <pageSetup fitToHeight="3" horizontalDpi="600" verticalDpi="600" orientation="portrait" scale="85" r:id="rId3"/>
  <headerFooter alignWithMargins="0">
    <oddFooter>&amp;RPage &amp;P of &amp;N</oddFooter>
  </headerFooter>
  <rowBreaks count="1" manualBreakCount="1">
    <brk id="52" max="255" man="1"/>
  </rowBreaks>
  <legacyDrawing r:id="rId2"/>
</worksheet>
</file>

<file path=xl/worksheets/sheet13.xml><?xml version="1.0" encoding="utf-8"?>
<worksheet xmlns="http://schemas.openxmlformats.org/spreadsheetml/2006/main" xmlns:r="http://schemas.openxmlformats.org/officeDocument/2006/relationships">
  <dimension ref="A1:D38"/>
  <sheetViews>
    <sheetView zoomScale="60" zoomScaleNormal="60" workbookViewId="0" topLeftCell="A1">
      <selection activeCell="C5" sqref="C5"/>
    </sheetView>
  </sheetViews>
  <sheetFormatPr defaultColWidth="9.140625" defaultRowHeight="21.75" customHeight="1"/>
  <cols>
    <col min="1" max="1" width="1.7109375" style="0" customWidth="1"/>
    <col min="2" max="2" width="17.57421875" style="0" customWidth="1"/>
    <col min="3" max="3" width="108.28125" style="0" customWidth="1"/>
    <col min="4" max="4" width="1.7109375" style="0" customWidth="1"/>
  </cols>
  <sheetData>
    <row r="1" spans="1:4" ht="21.75" customHeight="1" thickTop="1">
      <c r="A1" s="2"/>
      <c r="B1" s="4"/>
      <c r="C1" s="4"/>
      <c r="D1" s="5"/>
    </row>
    <row r="2" spans="1:4" ht="21.75" customHeight="1">
      <c r="A2" s="6"/>
      <c r="B2" s="8"/>
      <c r="C2" s="306" t="s">
        <v>268</v>
      </c>
      <c r="D2" s="10"/>
    </row>
    <row r="3" spans="1:4" ht="21.75" customHeight="1">
      <c r="A3" s="6"/>
      <c r="B3" s="8"/>
      <c r="C3" s="307" t="str">
        <f>"FOR THE "&amp;YearType&amp;" YEAR "&amp;Year</f>
        <v>FOR THE CALENDAR YEAR 2006</v>
      </c>
      <c r="D3" s="10"/>
    </row>
    <row r="4" spans="1:4" ht="21.75" customHeight="1">
      <c r="A4" s="6"/>
      <c r="B4" s="8"/>
      <c r="C4" s="307" t="s">
        <v>44</v>
      </c>
      <c r="D4" s="10"/>
    </row>
    <row r="5" spans="1:4" ht="21.75" customHeight="1" thickBot="1">
      <c r="A5" s="6"/>
      <c r="B5" s="8"/>
      <c r="C5" s="11"/>
      <c r="D5" s="10"/>
    </row>
    <row r="6" spans="1:4" ht="25.5" customHeight="1" thickBot="1" thickTop="1">
      <c r="A6" s="6"/>
      <c r="B6" s="345" t="s">
        <v>1</v>
      </c>
      <c r="C6" s="347" t="str">
        <f>carrierName</f>
        <v>XXXXXXX</v>
      </c>
      <c r="D6" s="10"/>
    </row>
    <row r="7" spans="1:4" ht="24" customHeight="1" thickBot="1" thickTop="1">
      <c r="A7" s="6"/>
      <c r="B7" s="345" t="s">
        <v>45</v>
      </c>
      <c r="C7" s="347" t="str">
        <f>FEHBCode</f>
        <v>XX</v>
      </c>
      <c r="D7" s="10"/>
    </row>
    <row r="8" spans="1:4" ht="24" customHeight="1" thickBot="1" thickTop="1">
      <c r="A8" s="6"/>
      <c r="B8" s="8"/>
      <c r="C8" s="371" t="s">
        <v>63</v>
      </c>
      <c r="D8" s="10"/>
    </row>
    <row r="9" spans="1:4" ht="21.75" customHeight="1" thickBot="1">
      <c r="A9" s="6"/>
      <c r="B9" s="248" t="s">
        <v>110</v>
      </c>
      <c r="C9" s="249"/>
      <c r="D9" s="10"/>
    </row>
    <row r="10" spans="1:4" ht="21.75" customHeight="1" thickBot="1">
      <c r="A10" s="6"/>
      <c r="B10" s="248" t="s">
        <v>111</v>
      </c>
      <c r="C10" s="249"/>
      <c r="D10" s="10"/>
    </row>
    <row r="11" spans="1:4" ht="21.75" customHeight="1" thickBot="1">
      <c r="A11" s="6"/>
      <c r="B11" s="248" t="s">
        <v>112</v>
      </c>
      <c r="C11" s="61"/>
      <c r="D11" s="10"/>
    </row>
    <row r="12" spans="1:4" ht="21.75" customHeight="1" thickBot="1">
      <c r="A12" s="6"/>
      <c r="B12" s="248" t="s">
        <v>113</v>
      </c>
      <c r="C12" s="61"/>
      <c r="D12" s="10"/>
    </row>
    <row r="13" spans="1:4" ht="21.75" customHeight="1" thickBot="1">
      <c r="A13" s="6"/>
      <c r="B13" s="248" t="s">
        <v>114</v>
      </c>
      <c r="C13" s="61"/>
      <c r="D13" s="10"/>
    </row>
    <row r="14" spans="1:4" ht="21.75" customHeight="1" thickBot="1">
      <c r="A14" s="6"/>
      <c r="B14" s="248" t="s">
        <v>115</v>
      </c>
      <c r="C14" s="61"/>
      <c r="D14" s="10"/>
    </row>
    <row r="15" spans="1:4" ht="21.75" customHeight="1" thickBot="1">
      <c r="A15" s="6"/>
      <c r="B15" s="248" t="s">
        <v>116</v>
      </c>
      <c r="C15" s="61"/>
      <c r="D15" s="10"/>
    </row>
    <row r="16" spans="1:4" ht="21.75" customHeight="1" thickBot="1">
      <c r="A16" s="6"/>
      <c r="B16" s="248" t="s">
        <v>117</v>
      </c>
      <c r="C16" s="61"/>
      <c r="D16" s="10"/>
    </row>
    <row r="17" spans="1:4" ht="21.75" customHeight="1" thickBot="1">
      <c r="A17" s="6"/>
      <c r="B17" s="248" t="s">
        <v>118</v>
      </c>
      <c r="C17" s="61"/>
      <c r="D17" s="10"/>
    </row>
    <row r="18" spans="1:4" ht="21.75" customHeight="1" thickBot="1">
      <c r="A18" s="6"/>
      <c r="B18" s="248" t="s">
        <v>119</v>
      </c>
      <c r="C18" s="61"/>
      <c r="D18" s="10"/>
    </row>
    <row r="19" spans="1:4" ht="21.75" customHeight="1" thickBot="1">
      <c r="A19" s="6"/>
      <c r="B19" s="248" t="s">
        <v>120</v>
      </c>
      <c r="C19" s="61"/>
      <c r="D19" s="10"/>
    </row>
    <row r="20" spans="1:4" ht="21.75" customHeight="1" thickBot="1">
      <c r="A20" s="6"/>
      <c r="B20" s="248" t="s">
        <v>121</v>
      </c>
      <c r="C20" s="61"/>
      <c r="D20" s="10"/>
    </row>
    <row r="21" spans="1:4" ht="21.75" customHeight="1" thickBot="1">
      <c r="A21" s="6"/>
      <c r="B21" s="248" t="s">
        <v>122</v>
      </c>
      <c r="C21" s="61"/>
      <c r="D21" s="10"/>
    </row>
    <row r="22" spans="1:4" ht="21.75" customHeight="1" thickBot="1">
      <c r="A22" s="6"/>
      <c r="B22" s="248" t="s">
        <v>22</v>
      </c>
      <c r="C22" s="61"/>
      <c r="D22" s="10"/>
    </row>
    <row r="23" spans="1:4" ht="21.75" customHeight="1" thickBot="1">
      <c r="A23" s="6"/>
      <c r="B23" s="248" t="s">
        <v>123</v>
      </c>
      <c r="C23" s="61"/>
      <c r="D23" s="10"/>
    </row>
    <row r="24" spans="1:4" ht="21.75" customHeight="1" thickBot="1">
      <c r="A24" s="6"/>
      <c r="B24" s="401" t="s">
        <v>124</v>
      </c>
      <c r="C24" s="61"/>
      <c r="D24" s="10"/>
    </row>
    <row r="25" spans="1:4" ht="21.75" customHeight="1" thickBot="1">
      <c r="A25" s="6"/>
      <c r="B25" s="401" t="s">
        <v>125</v>
      </c>
      <c r="C25" s="61"/>
      <c r="D25" s="10"/>
    </row>
    <row r="26" spans="1:4" ht="21.75" customHeight="1" thickBot="1">
      <c r="A26" s="6"/>
      <c r="B26" s="8"/>
      <c r="C26" s="8"/>
      <c r="D26" s="10"/>
    </row>
    <row r="27" spans="1:4" ht="27.75" customHeight="1" thickBot="1" thickTop="1">
      <c r="A27" s="6"/>
      <c r="B27" s="8"/>
      <c r="C27" s="372" t="s">
        <v>63</v>
      </c>
      <c r="D27" s="10"/>
    </row>
    <row r="28" spans="1:4" ht="21.75" customHeight="1" thickBot="1">
      <c r="A28" s="6"/>
      <c r="B28" s="69" t="s">
        <v>64</v>
      </c>
      <c r="C28" s="250"/>
      <c r="D28" s="10"/>
    </row>
    <row r="29" spans="1:4" ht="21.75" customHeight="1" thickBot="1">
      <c r="A29" s="6"/>
      <c r="B29" s="69" t="s">
        <v>65</v>
      </c>
      <c r="C29" s="250"/>
      <c r="D29" s="10"/>
    </row>
    <row r="30" spans="1:4" ht="21.75" customHeight="1" thickBot="1">
      <c r="A30" s="6"/>
      <c r="B30" s="69" t="s">
        <v>66</v>
      </c>
      <c r="C30" s="250"/>
      <c r="D30" s="10"/>
    </row>
    <row r="31" spans="1:4" ht="21.75" customHeight="1" thickBot="1">
      <c r="A31" s="6"/>
      <c r="B31" s="69" t="s">
        <v>67</v>
      </c>
      <c r="C31" s="250"/>
      <c r="D31" s="10"/>
    </row>
    <row r="32" spans="1:4" ht="21.75" customHeight="1" thickBot="1">
      <c r="A32" s="6"/>
      <c r="B32" s="69" t="s">
        <v>68</v>
      </c>
      <c r="C32" s="250"/>
      <c r="D32" s="10"/>
    </row>
    <row r="33" spans="1:4" ht="21.75" customHeight="1" thickBot="1">
      <c r="A33" s="6"/>
      <c r="B33" s="69" t="s">
        <v>69</v>
      </c>
      <c r="C33" s="250"/>
      <c r="D33" s="10"/>
    </row>
    <row r="34" spans="1:4" ht="21.75" customHeight="1" thickBot="1">
      <c r="A34" s="6"/>
      <c r="B34" s="69" t="s">
        <v>70</v>
      </c>
      <c r="C34" s="250"/>
      <c r="D34" s="10"/>
    </row>
    <row r="35" spans="1:4" ht="21.75" customHeight="1" thickBot="1">
      <c r="A35" s="6"/>
      <c r="B35" s="69" t="s">
        <v>71</v>
      </c>
      <c r="C35" s="250"/>
      <c r="D35" s="10"/>
    </row>
    <row r="36" spans="1:4" ht="21.75" customHeight="1" thickBot="1">
      <c r="A36" s="6"/>
      <c r="B36" s="69" t="s">
        <v>72</v>
      </c>
      <c r="C36" s="250"/>
      <c r="D36" s="10"/>
    </row>
    <row r="37" spans="1:4" ht="21.75" customHeight="1" thickBot="1">
      <c r="A37" s="6"/>
      <c r="B37" s="69" t="s">
        <v>73</v>
      </c>
      <c r="C37" s="250"/>
      <c r="D37" s="10"/>
    </row>
    <row r="38" spans="1:4" ht="21.75" customHeight="1" thickBot="1">
      <c r="A38" s="24"/>
      <c r="B38" s="26"/>
      <c r="C38" s="26"/>
      <c r="D38" s="27"/>
    </row>
    <row r="39" ht="21.75" customHeight="1" thickTop="1"/>
  </sheetData>
  <sheetProtection/>
  <printOptions horizontalCentered="1"/>
  <pageMargins left="0.25" right="0.25" top="1" bottom="0.5" header="0.5" footer="0.5"/>
  <pageSetup horizontalDpi="600" verticalDpi="600" orientation="portrait" scale="80" r:id="rId1"/>
  <headerFooter alignWithMargins="0">
    <oddFooter>&amp;RPage &amp;P of &amp;N</oddFooter>
  </headerFooter>
</worksheet>
</file>

<file path=xl/worksheets/sheet14.xml><?xml version="1.0" encoding="utf-8"?>
<worksheet xmlns="http://schemas.openxmlformats.org/spreadsheetml/2006/main" xmlns:r="http://schemas.openxmlformats.org/officeDocument/2006/relationships">
  <dimension ref="A1:G27"/>
  <sheetViews>
    <sheetView zoomScale="60" zoomScaleNormal="60" zoomScaleSheetLayoutView="75" workbookViewId="0" topLeftCell="A1">
      <selection activeCell="C2" sqref="C2"/>
    </sheetView>
  </sheetViews>
  <sheetFormatPr defaultColWidth="9.140625" defaultRowHeight="24" customHeight="1"/>
  <cols>
    <col min="1" max="1" width="0.9921875" style="0" customWidth="1"/>
    <col min="2" max="2" width="9.7109375" style="0" customWidth="1"/>
    <col min="3" max="3" width="85.421875" style="0" customWidth="1"/>
    <col min="4" max="4" width="10.8515625" style="0" bestFit="1" customWidth="1"/>
    <col min="5" max="5" width="17.140625" style="0" customWidth="1"/>
    <col min="6" max="6" width="12.7109375" style="0" customWidth="1"/>
    <col min="7" max="7" width="0.9921875" style="0" customWidth="1"/>
    <col min="8" max="8" width="21.140625" style="0" customWidth="1"/>
  </cols>
  <sheetData>
    <row r="1" spans="1:7" ht="9.75" customHeight="1" thickTop="1">
      <c r="A1" s="2"/>
      <c r="B1" s="4"/>
      <c r="C1" s="4"/>
      <c r="D1" s="4"/>
      <c r="E1" s="4"/>
      <c r="F1" s="4"/>
      <c r="G1" s="5"/>
    </row>
    <row r="2" spans="1:7" ht="24" customHeight="1">
      <c r="A2" s="6"/>
      <c r="B2" s="7"/>
      <c r="C2" s="373" t="s">
        <v>323</v>
      </c>
      <c r="D2" s="8"/>
      <c r="E2" s="8"/>
      <c r="F2" s="8"/>
      <c r="G2" s="10"/>
    </row>
    <row r="3" spans="1:7" ht="24" customHeight="1">
      <c r="A3" s="6"/>
      <c r="B3" s="7"/>
      <c r="C3" s="338" t="s">
        <v>269</v>
      </c>
      <c r="D3" s="8"/>
      <c r="E3" s="8"/>
      <c r="F3" s="8"/>
      <c r="G3" s="10"/>
    </row>
    <row r="4" spans="1:7" ht="24" customHeight="1">
      <c r="A4" s="6"/>
      <c r="B4" s="7"/>
      <c r="C4" s="338" t="s">
        <v>44</v>
      </c>
      <c r="D4" s="8"/>
      <c r="E4" s="8"/>
      <c r="F4" s="8"/>
      <c r="G4" s="10"/>
    </row>
    <row r="5" spans="1:7" ht="24" customHeight="1" thickBot="1">
      <c r="A5" s="6"/>
      <c r="B5" s="7"/>
      <c r="C5" s="132"/>
      <c r="G5" s="10"/>
    </row>
    <row r="6" spans="1:7" ht="33" customHeight="1" thickBot="1" thickTop="1">
      <c r="A6" s="6"/>
      <c r="B6" s="380" t="s">
        <v>1</v>
      </c>
      <c r="C6" s="347" t="str">
        <f>carrierName</f>
        <v>XXXXXXX</v>
      </c>
      <c r="D6" s="44">
        <v>20</v>
      </c>
      <c r="E6" s="7" t="s">
        <v>270</v>
      </c>
      <c r="G6" s="10"/>
    </row>
    <row r="7" spans="1:7" ht="24" customHeight="1" thickBot="1" thickTop="1">
      <c r="A7" s="6"/>
      <c r="B7" s="345" t="s">
        <v>45</v>
      </c>
      <c r="C7" s="347" t="str">
        <f>FEHBCode</f>
        <v>XX</v>
      </c>
      <c r="D7" s="80">
        <v>0.001</v>
      </c>
      <c r="E7" s="7" t="s">
        <v>271</v>
      </c>
      <c r="F7" s="8"/>
      <c r="G7" s="10"/>
    </row>
    <row r="8" spans="1:7" ht="24" customHeight="1" thickTop="1">
      <c r="A8" s="6"/>
      <c r="B8" s="33"/>
      <c r="C8" s="381"/>
      <c r="D8" s="382"/>
      <c r="E8" s="7"/>
      <c r="F8" s="8"/>
      <c r="G8" s="10"/>
    </row>
    <row r="9" spans="1:7" ht="36" customHeight="1" thickBot="1">
      <c r="A9" s="6"/>
      <c r="B9" s="7"/>
      <c r="C9" s="8"/>
      <c r="D9" s="221" t="s">
        <v>272</v>
      </c>
      <c r="E9" s="221" t="s">
        <v>273</v>
      </c>
      <c r="F9" s="16" t="s">
        <v>274</v>
      </c>
      <c r="G9" s="10"/>
    </row>
    <row r="10" spans="1:7" ht="25.5" customHeight="1" thickBot="1" thickTop="1">
      <c r="A10" s="6"/>
      <c r="B10" s="73" t="s">
        <v>275</v>
      </c>
      <c r="C10" s="1" t="s">
        <v>276</v>
      </c>
      <c r="D10" s="398" t="e">
        <f aca="true" t="shared" si="0" ref="D10:D15">IF(ABS(E10)&lt;$D$6,IF(ABS(F10)&lt;$D$7,"OK","EXPLAIN"),"EXPLAIN")</f>
        <v>#DIV/0!</v>
      </c>
      <c r="E10" s="114">
        <f>('Summary Statement of Operations'!D35-'Monthly Cash Flows'!E56)</f>
        <v>0</v>
      </c>
      <c r="F10" s="80" t="e">
        <f>('Summary Statement of Operations'!D35/'Monthly Cash Flows'!E56)-1</f>
        <v>#DIV/0!</v>
      </c>
      <c r="G10" s="10"/>
    </row>
    <row r="11" spans="1:7" ht="24" customHeight="1" thickBot="1" thickTop="1">
      <c r="A11" s="6"/>
      <c r="B11" s="73" t="s">
        <v>277</v>
      </c>
      <c r="C11" s="1" t="s">
        <v>278</v>
      </c>
      <c r="D11" s="398" t="e">
        <f t="shared" si="0"/>
        <v>#DIV/0!</v>
      </c>
      <c r="E11" s="114">
        <f>('Administrative Expenses'!D45)</f>
        <v>0</v>
      </c>
      <c r="F11" s="80" t="e">
        <f>'Administrative Expenses'!D42/'Administrative Expenses'!D43-1</f>
        <v>#DIV/0!</v>
      </c>
      <c r="G11" s="10"/>
    </row>
    <row r="12" spans="1:7" ht="24" customHeight="1" thickBot="1" thickTop="1">
      <c r="A12" s="6"/>
      <c r="B12" s="73" t="s">
        <v>279</v>
      </c>
      <c r="C12" s="1" t="s">
        <v>280</v>
      </c>
      <c r="D12" s="398" t="e">
        <f t="shared" si="0"/>
        <v>#DIV/0!</v>
      </c>
      <c r="E12" s="114">
        <f>('Health Benefit Charges Paid'!E26-'Health Benefit Charges Paid'!D82)</f>
        <v>0</v>
      </c>
      <c r="F12" s="80" t="e">
        <f>('Health Benefit Charges Paid'!E26/'Health Benefit Charges Paid'!D82)-1</f>
        <v>#DIV/0!</v>
      </c>
      <c r="G12" s="10"/>
    </row>
    <row r="13" spans="1:7" ht="24" customHeight="1" thickBot="1" thickTop="1">
      <c r="A13" s="6"/>
      <c r="B13" s="73" t="s">
        <v>281</v>
      </c>
      <c r="C13" s="1" t="s">
        <v>282</v>
      </c>
      <c r="D13" s="398" t="e">
        <f t="shared" si="0"/>
        <v>#DIV/0!</v>
      </c>
      <c r="E13" s="114">
        <f>('Summary Statement of Operations'!D24-'Monthly Cash Flows'!E38)</f>
        <v>0</v>
      </c>
      <c r="F13" s="80" t="e">
        <f>('Summary Statement of Operations'!D24/'Monthly Cash Flows'!E38)-1</f>
        <v>#DIV/0!</v>
      </c>
      <c r="G13" s="10"/>
    </row>
    <row r="14" spans="1:7" ht="24" customHeight="1" thickBot="1" thickTop="1">
      <c r="A14" s="6"/>
      <c r="B14" s="73" t="s">
        <v>283</v>
      </c>
      <c r="C14" s="1" t="s">
        <v>299</v>
      </c>
      <c r="D14" s="398" t="e">
        <f t="shared" si="0"/>
        <v>#DIV/0!</v>
      </c>
      <c r="E14" s="114">
        <f>('Current Year Balance Sheet'!D13-'Monthly Cash Flows'!E22)</f>
        <v>0</v>
      </c>
      <c r="F14" s="80" t="e">
        <f>('Current Year Balance Sheet'!D13/'Monthly Cash Flows'!E22)-1</f>
        <v>#DIV/0!</v>
      </c>
      <c r="G14" s="10"/>
    </row>
    <row r="15" spans="1:7" ht="24" customHeight="1" thickBot="1" thickTop="1">
      <c r="A15" s="6"/>
      <c r="B15" s="73" t="s">
        <v>284</v>
      </c>
      <c r="C15" s="1" t="s">
        <v>285</v>
      </c>
      <c r="D15" s="398" t="e">
        <f t="shared" si="0"/>
        <v>#DIV/0!</v>
      </c>
      <c r="E15" s="114">
        <f>(('Statement of Cash Flows'!D40+'Statement of Cash Flows'!D46+'Statement of Cash Flows'!D49)-'Statement of Cash Flows'!D51)</f>
        <v>0</v>
      </c>
      <c r="F15" s="80" t="e">
        <f>(('Statement of Cash Flows'!D40+'Statement of Cash Flows'!D46+'Statement of Cash Flows'!D49)/'Statement of Cash Flows'!D51)-1</f>
        <v>#DIV/0!</v>
      </c>
      <c r="G15" s="10"/>
    </row>
    <row r="16" spans="1:7" ht="24" customHeight="1" thickBot="1" thickTop="1">
      <c r="A16" s="6"/>
      <c r="B16" s="73" t="s">
        <v>300</v>
      </c>
      <c r="C16" s="1" t="s">
        <v>305</v>
      </c>
      <c r="D16" s="398" t="e">
        <f>IF(ABS(E16)&lt;$D$6,IF(ABS(F16)&lt;$D$7,"OK","EXPLAIN"),"EXPLAIN")</f>
        <v>#DIV/0!</v>
      </c>
      <c r="E16" s="114">
        <f>(('Administrative Expenses'!D43)-'Summary Statement of Operations'!D40)</f>
        <v>0</v>
      </c>
      <c r="F16" s="80" t="e">
        <f>(('Administrative Expenses'!D43)/'Summary Statement of Operations'!D40)-1</f>
        <v>#DIV/0!</v>
      </c>
      <c r="G16" s="10"/>
    </row>
    <row r="17" spans="1:7" ht="24" customHeight="1" thickTop="1">
      <c r="A17" s="6"/>
      <c r="B17" s="8"/>
      <c r="C17" s="8"/>
      <c r="D17" s="8"/>
      <c r="E17" s="8"/>
      <c r="F17" s="8"/>
      <c r="G17" s="10"/>
    </row>
    <row r="18" spans="1:7" ht="24" customHeight="1" thickBot="1">
      <c r="A18" s="6"/>
      <c r="B18" s="8"/>
      <c r="C18" s="8"/>
      <c r="D18" s="8"/>
      <c r="E18" s="8"/>
      <c r="F18" s="8"/>
      <c r="G18" s="10"/>
    </row>
    <row r="19" spans="1:7" ht="27" customHeight="1" thickBot="1">
      <c r="A19" s="6"/>
      <c r="B19" s="8"/>
      <c r="C19" s="384" t="s">
        <v>296</v>
      </c>
      <c r="D19" s="385"/>
      <c r="E19" s="385"/>
      <c r="F19" s="386"/>
      <c r="G19" s="10"/>
    </row>
    <row r="20" spans="1:7" ht="24" customHeight="1" thickBot="1">
      <c r="A20" s="6"/>
      <c r="B20" s="73" t="s">
        <v>275</v>
      </c>
      <c r="C20" s="379"/>
      <c r="D20" s="377"/>
      <c r="E20" s="377"/>
      <c r="F20" s="378"/>
      <c r="G20" s="10"/>
    </row>
    <row r="21" spans="1:7" ht="24" customHeight="1" thickBot="1">
      <c r="A21" s="6"/>
      <c r="B21" s="73" t="s">
        <v>277</v>
      </c>
      <c r="C21" s="379"/>
      <c r="D21" s="377"/>
      <c r="E21" s="377"/>
      <c r="F21" s="378"/>
      <c r="G21" s="10"/>
    </row>
    <row r="22" spans="1:7" ht="24" customHeight="1" thickBot="1">
      <c r="A22" s="6"/>
      <c r="B22" s="73" t="s">
        <v>279</v>
      </c>
      <c r="C22" s="379"/>
      <c r="D22" s="377"/>
      <c r="E22" s="377"/>
      <c r="F22" s="378"/>
      <c r="G22" s="10"/>
    </row>
    <row r="23" spans="1:7" ht="24" customHeight="1" thickBot="1">
      <c r="A23" s="6"/>
      <c r="B23" s="73" t="s">
        <v>281</v>
      </c>
      <c r="C23" s="379"/>
      <c r="D23" s="377"/>
      <c r="E23" s="377"/>
      <c r="F23" s="383"/>
      <c r="G23" s="10"/>
    </row>
    <row r="24" spans="1:7" ht="24" customHeight="1" thickBot="1">
      <c r="A24" s="6"/>
      <c r="B24" s="73" t="s">
        <v>283</v>
      </c>
      <c r="C24" s="379"/>
      <c r="D24" s="377"/>
      <c r="E24" s="377"/>
      <c r="F24" s="378"/>
      <c r="G24" s="10"/>
    </row>
    <row r="25" spans="1:7" ht="24" customHeight="1" thickBot="1">
      <c r="A25" s="6"/>
      <c r="B25" s="73" t="s">
        <v>284</v>
      </c>
      <c r="C25" s="374"/>
      <c r="D25" s="375"/>
      <c r="E25" s="375"/>
      <c r="F25" s="376"/>
      <c r="G25" s="10"/>
    </row>
    <row r="26" spans="1:7" ht="24" customHeight="1" thickBot="1">
      <c r="A26" s="6"/>
      <c r="B26" s="73" t="s">
        <v>300</v>
      </c>
      <c r="C26" s="374"/>
      <c r="D26" s="375"/>
      <c r="E26" s="375"/>
      <c r="F26" s="376"/>
      <c r="G26" s="10"/>
    </row>
    <row r="27" spans="1:7" ht="24" customHeight="1" thickBot="1">
      <c r="A27" s="24"/>
      <c r="B27" s="26"/>
      <c r="C27" s="26"/>
      <c r="D27" s="26"/>
      <c r="E27" s="26"/>
      <c r="F27" s="26"/>
      <c r="G27" s="27"/>
    </row>
    <row r="28" ht="24" customHeight="1" thickTop="1"/>
  </sheetData>
  <sheetProtection/>
  <printOptions horizontalCentered="1"/>
  <pageMargins left="0.25" right="0" top="1.25" bottom="0.5" header="0.5" footer="0.5"/>
  <pageSetup horizontalDpi="600" verticalDpi="600" orientation="portrait" scale="75" r:id="rId1"/>
  <headerFooter alignWithMargins="0">
    <oddFooter>&amp;RPage &amp;P of &amp;N</oddFooter>
  </headerFooter>
  <ignoredErrors>
    <ignoredError sqref="F10" evalError="1"/>
  </ignoredErrors>
</worksheet>
</file>

<file path=xl/worksheets/sheet2.xml><?xml version="1.0" encoding="utf-8"?>
<worksheet xmlns="http://schemas.openxmlformats.org/spreadsheetml/2006/main" xmlns:r="http://schemas.openxmlformats.org/officeDocument/2006/relationships">
  <dimension ref="A1:N70"/>
  <sheetViews>
    <sheetView zoomScale="60" zoomScaleNormal="60" workbookViewId="0" topLeftCell="A1">
      <selection activeCell="E13" sqref="E13"/>
    </sheetView>
  </sheetViews>
  <sheetFormatPr defaultColWidth="9.140625" defaultRowHeight="12.75"/>
  <cols>
    <col min="1" max="1" width="1.7109375" style="0" customWidth="1"/>
    <col min="2" max="2" width="1.28515625" style="0" customWidth="1"/>
    <col min="3" max="3" width="18.140625" style="0" customWidth="1"/>
    <col min="4" max="4" width="16.57421875" style="0" customWidth="1"/>
    <col min="5" max="5" width="17.8515625" style="0" customWidth="1"/>
    <col min="6" max="6" width="15.7109375" style="0" customWidth="1"/>
    <col min="7" max="7" width="17.140625" style="0" customWidth="1"/>
    <col min="8" max="8" width="42.421875" style="0" customWidth="1"/>
    <col min="9" max="9" width="1.421875" style="0" customWidth="1"/>
    <col min="10" max="10" width="1.7109375" style="0" customWidth="1"/>
    <col min="11" max="13" width="15.7109375" style="0" customWidth="1"/>
    <col min="14" max="14" width="54.140625" style="0" customWidth="1"/>
    <col min="15" max="15" width="5.421875" style="0" customWidth="1"/>
    <col min="16" max="17" width="15.7109375" style="0" customWidth="1"/>
  </cols>
  <sheetData>
    <row r="1" spans="1:10" ht="1.5" customHeight="1" thickBot="1" thickTop="1">
      <c r="A1" s="2"/>
      <c r="B1" s="4"/>
      <c r="C1" s="4"/>
      <c r="D1" s="4"/>
      <c r="E1" s="4"/>
      <c r="F1" s="4"/>
      <c r="G1" s="4"/>
      <c r="H1" s="4"/>
      <c r="I1" s="4"/>
      <c r="J1" s="5"/>
    </row>
    <row r="2" spans="1:10" ht="18.75" customHeight="1">
      <c r="A2" s="46"/>
      <c r="B2" s="13"/>
      <c r="C2" s="13"/>
      <c r="D2" s="13"/>
      <c r="E2" s="283" t="s">
        <v>43</v>
      </c>
      <c r="F2" s="284"/>
      <c r="G2" s="13"/>
      <c r="H2" s="13"/>
      <c r="I2" s="13"/>
      <c r="J2" s="48"/>
    </row>
    <row r="3" spans="1:10" ht="15.75" customHeight="1">
      <c r="A3" s="278"/>
      <c r="B3" s="8"/>
      <c r="C3" s="8"/>
      <c r="D3" s="8"/>
      <c r="E3" s="11" t="str">
        <f>"FOR "&amp;YearType&amp;" YEAR "&amp;Year</f>
        <v>FOR CALENDAR YEAR 2006</v>
      </c>
      <c r="F3" s="11"/>
      <c r="G3" s="8"/>
      <c r="H3" s="8"/>
      <c r="I3" s="8"/>
      <c r="J3" s="279"/>
    </row>
    <row r="4" spans="1:10" ht="16.5" customHeight="1" thickBot="1">
      <c r="A4" s="278"/>
      <c r="B4" s="8"/>
      <c r="C4" s="8"/>
      <c r="D4" s="8"/>
      <c r="E4" s="11" t="s">
        <v>44</v>
      </c>
      <c r="F4" s="8"/>
      <c r="G4" s="8"/>
      <c r="H4" s="8"/>
      <c r="I4" s="8"/>
      <c r="J4" s="279"/>
    </row>
    <row r="5" spans="1:10" s="30" customFormat="1" ht="22.5" customHeight="1" thickBot="1" thickTop="1">
      <c r="A5" s="285"/>
      <c r="B5" s="32"/>
      <c r="C5" s="32"/>
      <c r="D5" s="32"/>
      <c r="E5" s="32"/>
      <c r="F5" s="32"/>
      <c r="G5" s="286" t="s">
        <v>1</v>
      </c>
      <c r="H5" s="264" t="str">
        <f>carrierName</f>
        <v>XXXXXXX</v>
      </c>
      <c r="I5" s="32"/>
      <c r="J5" s="287"/>
    </row>
    <row r="6" spans="1:10" s="30" customFormat="1" ht="18.75" customHeight="1" thickBot="1" thickTop="1">
      <c r="A6" s="288"/>
      <c r="B6" s="289"/>
      <c r="C6" s="289"/>
      <c r="D6" s="289"/>
      <c r="E6" s="289"/>
      <c r="F6" s="289"/>
      <c r="G6" s="290" t="s">
        <v>45</v>
      </c>
      <c r="H6" s="291" t="str">
        <f>FEHBCode</f>
        <v>XX</v>
      </c>
      <c r="I6" s="289"/>
      <c r="J6" s="292"/>
    </row>
    <row r="7" spans="1:10" s="30" customFormat="1" ht="3.75" customHeight="1" thickBot="1">
      <c r="A7" s="31"/>
      <c r="B7" s="32"/>
      <c r="C7" s="32"/>
      <c r="D7" s="32"/>
      <c r="E7" s="32"/>
      <c r="F7" s="32"/>
      <c r="G7" s="35"/>
      <c r="H7" s="19"/>
      <c r="I7" s="32"/>
      <c r="J7" s="34"/>
    </row>
    <row r="8" spans="1:10" ht="51" customHeight="1" thickBot="1" thickTop="1">
      <c r="A8" s="6"/>
      <c r="B8" s="36"/>
      <c r="C8" s="37"/>
      <c r="D8" s="38" t="s">
        <v>46</v>
      </c>
      <c r="E8" s="38" t="s">
        <v>47</v>
      </c>
      <c r="F8" s="37"/>
      <c r="G8" s="37"/>
      <c r="H8" s="37"/>
      <c r="I8" s="39"/>
      <c r="J8" s="10"/>
    </row>
    <row r="9" spans="1:10" ht="16.5" customHeight="1" thickBot="1">
      <c r="A9" s="6"/>
      <c r="B9" s="40"/>
      <c r="C9" s="41" t="s">
        <v>48</v>
      </c>
      <c r="D9" s="8"/>
      <c r="E9" s="21">
        <v>0</v>
      </c>
      <c r="F9" s="8"/>
      <c r="G9" s="8"/>
      <c r="H9" s="8"/>
      <c r="I9" s="42"/>
      <c r="J9" s="10"/>
    </row>
    <row r="10" spans="1:10" ht="17.25" customHeight="1" thickBot="1" thickTop="1">
      <c r="A10" s="6"/>
      <c r="B10" s="40"/>
      <c r="C10" s="43" t="str">
        <f>VLOOKUP(MOD(MonthEndNumber+1,12),months_table,2)</f>
        <v>January</v>
      </c>
      <c r="D10" s="44">
        <f aca="true" t="shared" si="0" ref="D10:D21">SUM(D26:G26)-SUM(D44:G44)</f>
        <v>0</v>
      </c>
      <c r="E10" s="45">
        <f aca="true" t="shared" si="1" ref="E10:E21">E9+D10</f>
        <v>0</v>
      </c>
      <c r="F10" s="8"/>
      <c r="G10" s="8"/>
      <c r="H10" s="8"/>
      <c r="I10" s="42"/>
      <c r="J10" s="10"/>
    </row>
    <row r="11" spans="1:10" ht="17.25" customHeight="1" thickBot="1" thickTop="1">
      <c r="A11" s="6"/>
      <c r="B11" s="40"/>
      <c r="C11" s="43" t="str">
        <f>VLOOKUP(MOD(MonthEndNumber+2,12),months_table,2)</f>
        <v>February</v>
      </c>
      <c r="D11" s="45">
        <f t="shared" si="0"/>
        <v>0</v>
      </c>
      <c r="E11" s="45">
        <f t="shared" si="1"/>
        <v>0</v>
      </c>
      <c r="F11" s="8"/>
      <c r="G11" s="8"/>
      <c r="H11" s="8"/>
      <c r="I11" s="42"/>
      <c r="J11" s="10"/>
    </row>
    <row r="12" spans="1:10" ht="17.25" customHeight="1" thickBot="1" thickTop="1">
      <c r="A12" s="6"/>
      <c r="B12" s="40"/>
      <c r="C12" s="43" t="str">
        <f>VLOOKUP(MOD(MonthEndNumber+3,12),months_table,2)</f>
        <v>March</v>
      </c>
      <c r="D12" s="45">
        <f t="shared" si="0"/>
        <v>0</v>
      </c>
      <c r="E12" s="45">
        <f t="shared" si="1"/>
        <v>0</v>
      </c>
      <c r="F12" s="8"/>
      <c r="G12" s="8"/>
      <c r="H12" s="8"/>
      <c r="I12" s="42"/>
      <c r="J12" s="10"/>
    </row>
    <row r="13" spans="1:10" ht="17.25" customHeight="1" thickBot="1" thickTop="1">
      <c r="A13" s="6"/>
      <c r="B13" s="40"/>
      <c r="C13" s="43" t="str">
        <f>VLOOKUP(MOD(MonthEndNumber+4,12),months_table,2)</f>
        <v>April</v>
      </c>
      <c r="D13" s="45">
        <f t="shared" si="0"/>
        <v>0</v>
      </c>
      <c r="E13" s="45">
        <f t="shared" si="1"/>
        <v>0</v>
      </c>
      <c r="F13" s="8"/>
      <c r="G13" s="8"/>
      <c r="H13" s="8"/>
      <c r="I13" s="42"/>
      <c r="J13" s="10"/>
    </row>
    <row r="14" spans="1:10" ht="17.25" customHeight="1" thickBot="1" thickTop="1">
      <c r="A14" s="6"/>
      <c r="B14" s="40"/>
      <c r="C14" s="43" t="str">
        <f>VLOOKUP(MOD(MonthEndNumber+5,12),months_table,2)</f>
        <v>May</v>
      </c>
      <c r="D14" s="45">
        <f t="shared" si="0"/>
        <v>0</v>
      </c>
      <c r="E14" s="45">
        <f t="shared" si="1"/>
        <v>0</v>
      </c>
      <c r="F14" s="8"/>
      <c r="G14" s="8"/>
      <c r="H14" s="8"/>
      <c r="I14" s="42"/>
      <c r="J14" s="10"/>
    </row>
    <row r="15" spans="1:10" ht="17.25" customHeight="1" thickBot="1" thickTop="1">
      <c r="A15" s="6"/>
      <c r="B15" s="40"/>
      <c r="C15" s="43" t="str">
        <f>VLOOKUP(MOD(MonthEndNumber+6,12),months_table,2)</f>
        <v>June</v>
      </c>
      <c r="D15" s="45">
        <f t="shared" si="0"/>
        <v>0</v>
      </c>
      <c r="E15" s="45">
        <f t="shared" si="1"/>
        <v>0</v>
      </c>
      <c r="F15" s="8"/>
      <c r="G15" s="8"/>
      <c r="H15" s="8"/>
      <c r="I15" s="42"/>
      <c r="J15" s="10"/>
    </row>
    <row r="16" spans="1:10" ht="17.25" customHeight="1" thickBot="1" thickTop="1">
      <c r="A16" s="6"/>
      <c r="B16" s="40"/>
      <c r="C16" s="43" t="str">
        <f>VLOOKUP(MOD(MonthEndNumber+7,12),months_table,2)</f>
        <v>July</v>
      </c>
      <c r="D16" s="45">
        <f t="shared" si="0"/>
        <v>0</v>
      </c>
      <c r="E16" s="45">
        <f t="shared" si="1"/>
        <v>0</v>
      </c>
      <c r="F16" s="8"/>
      <c r="G16" s="8"/>
      <c r="H16" s="8"/>
      <c r="I16" s="42"/>
      <c r="J16" s="10"/>
    </row>
    <row r="17" spans="1:10" ht="17.25" customHeight="1" thickBot="1" thickTop="1">
      <c r="A17" s="6"/>
      <c r="B17" s="40"/>
      <c r="C17" s="43" t="str">
        <f>VLOOKUP(MOD(MonthEndNumber+8,12),months_table,2)</f>
        <v>August</v>
      </c>
      <c r="D17" s="45">
        <f t="shared" si="0"/>
        <v>0</v>
      </c>
      <c r="E17" s="45">
        <f t="shared" si="1"/>
        <v>0</v>
      </c>
      <c r="F17" s="8"/>
      <c r="G17" s="8"/>
      <c r="H17" s="8"/>
      <c r="I17" s="42"/>
      <c r="J17" s="10"/>
    </row>
    <row r="18" spans="1:10" ht="17.25" customHeight="1" thickBot="1" thickTop="1">
      <c r="A18" s="6"/>
      <c r="B18" s="40"/>
      <c r="C18" s="43" t="str">
        <f>VLOOKUP(MOD(MonthEndNumber+9,12),months_table,2)</f>
        <v>September</v>
      </c>
      <c r="D18" s="45">
        <f t="shared" si="0"/>
        <v>0</v>
      </c>
      <c r="E18" s="45">
        <f t="shared" si="1"/>
        <v>0</v>
      </c>
      <c r="F18" s="8"/>
      <c r="G18" s="8"/>
      <c r="H18" s="8"/>
      <c r="I18" s="42"/>
      <c r="J18" s="10"/>
    </row>
    <row r="19" spans="1:10" ht="17.25" customHeight="1" thickBot="1" thickTop="1">
      <c r="A19" s="6"/>
      <c r="B19" s="40"/>
      <c r="C19" s="43" t="str">
        <f>VLOOKUP(MOD(MonthEndNumber+10,12),months_table,2)</f>
        <v>October</v>
      </c>
      <c r="D19" s="45">
        <f t="shared" si="0"/>
        <v>0</v>
      </c>
      <c r="E19" s="45">
        <f t="shared" si="1"/>
        <v>0</v>
      </c>
      <c r="F19" s="8"/>
      <c r="G19" s="8"/>
      <c r="H19" s="8"/>
      <c r="I19" s="42"/>
      <c r="J19" s="10"/>
    </row>
    <row r="20" spans="1:10" ht="17.25" customHeight="1" thickBot="1" thickTop="1">
      <c r="A20" s="6"/>
      <c r="B20" s="40"/>
      <c r="C20" s="43" t="str">
        <f>VLOOKUP(MOD(MonthEndNumber+11,12),months_table,2)</f>
        <v>November</v>
      </c>
      <c r="D20" s="45">
        <f t="shared" si="0"/>
        <v>0</v>
      </c>
      <c r="E20" s="45">
        <f t="shared" si="1"/>
        <v>0</v>
      </c>
      <c r="F20" s="8"/>
      <c r="G20" s="8"/>
      <c r="H20" s="8"/>
      <c r="I20" s="42"/>
      <c r="J20" s="10"/>
    </row>
    <row r="21" spans="1:10" ht="17.25" customHeight="1" thickBot="1" thickTop="1">
      <c r="A21" s="6"/>
      <c r="B21" s="40"/>
      <c r="C21" s="43" t="str">
        <f>VLOOKUP(MOD(MonthEndNumber,12),months_table,2)</f>
        <v>December</v>
      </c>
      <c r="D21" s="45">
        <f t="shared" si="0"/>
        <v>0</v>
      </c>
      <c r="E21" s="45">
        <f t="shared" si="1"/>
        <v>0</v>
      </c>
      <c r="F21" s="8"/>
      <c r="G21" s="8"/>
      <c r="H21" s="8"/>
      <c r="I21" s="42"/>
      <c r="J21" s="10"/>
    </row>
    <row r="22" spans="1:10" ht="17.25" customHeight="1" thickBot="1" thickTop="1">
      <c r="A22" s="6"/>
      <c r="B22" s="40"/>
      <c r="C22" s="41" t="s">
        <v>49</v>
      </c>
      <c r="D22" s="8"/>
      <c r="E22" s="45">
        <f>E21</f>
        <v>0</v>
      </c>
      <c r="F22" s="8"/>
      <c r="G22" s="8"/>
      <c r="H22" s="8"/>
      <c r="I22" s="42"/>
      <c r="J22" s="10"/>
    </row>
    <row r="23" spans="1:10" ht="14.25" customHeight="1" thickBot="1" thickTop="1">
      <c r="A23" s="6"/>
      <c r="B23" s="40"/>
      <c r="C23" s="8"/>
      <c r="D23" s="8"/>
      <c r="E23" s="8"/>
      <c r="F23" s="8"/>
      <c r="G23" s="8"/>
      <c r="H23" s="8"/>
      <c r="I23" s="42"/>
      <c r="J23" s="10"/>
    </row>
    <row r="24" spans="1:14" ht="30" customHeight="1" thickBot="1">
      <c r="A24" s="6"/>
      <c r="B24" s="40"/>
      <c r="C24" s="8"/>
      <c r="D24" s="269"/>
      <c r="E24" s="270"/>
      <c r="F24" s="271" t="s">
        <v>50</v>
      </c>
      <c r="G24" s="270"/>
      <c r="H24" s="272"/>
      <c r="I24" s="42"/>
      <c r="J24" s="10"/>
      <c r="N24" s="8"/>
    </row>
    <row r="25" spans="1:14" s="49" customFormat="1" ht="48" customHeight="1" thickBot="1">
      <c r="A25" s="50"/>
      <c r="B25" s="51"/>
      <c r="C25" s="52"/>
      <c r="D25" s="53" t="s">
        <v>51</v>
      </c>
      <c r="E25" s="54" t="s">
        <v>52</v>
      </c>
      <c r="F25" s="54" t="s">
        <v>53</v>
      </c>
      <c r="G25" s="54" t="s">
        <v>54</v>
      </c>
      <c r="H25" s="54" t="s">
        <v>55</v>
      </c>
      <c r="I25" s="55"/>
      <c r="J25" s="56"/>
      <c r="N25" s="57"/>
    </row>
    <row r="26" spans="1:10" ht="16.5" customHeight="1" thickBot="1">
      <c r="A26" s="6"/>
      <c r="B26" s="40"/>
      <c r="C26" s="43" t="str">
        <f>VLOOKUP(MOD(MonthEndNumber+1,12),months_table,2)</f>
        <v>January</v>
      </c>
      <c r="D26" s="21">
        <v>0</v>
      </c>
      <c r="E26" s="21">
        <v>0</v>
      </c>
      <c r="F26" s="21"/>
      <c r="G26" s="58"/>
      <c r="H26" s="59"/>
      <c r="I26" s="42"/>
      <c r="J26" s="10"/>
    </row>
    <row r="27" spans="1:10" ht="16.5" customHeight="1" thickBot="1">
      <c r="A27" s="6"/>
      <c r="B27" s="40"/>
      <c r="C27" s="43" t="str">
        <f>VLOOKUP(MOD(MonthEndNumber+2,12),months_table,2)</f>
        <v>February</v>
      </c>
      <c r="D27" s="21">
        <v>0</v>
      </c>
      <c r="E27" s="21">
        <v>0</v>
      </c>
      <c r="F27" s="21"/>
      <c r="G27" s="60"/>
      <c r="H27" s="61"/>
      <c r="I27" s="42"/>
      <c r="J27" s="10"/>
    </row>
    <row r="28" spans="1:10" ht="16.5" customHeight="1" thickBot="1">
      <c r="A28" s="6"/>
      <c r="B28" s="40"/>
      <c r="C28" s="43" t="str">
        <f>VLOOKUP(MOD(MonthEndNumber+3,12),months_table,2)</f>
        <v>March</v>
      </c>
      <c r="D28" s="21">
        <v>0</v>
      </c>
      <c r="E28" s="21">
        <v>0</v>
      </c>
      <c r="F28" s="21"/>
      <c r="G28" s="60"/>
      <c r="H28" s="61"/>
      <c r="I28" s="42"/>
      <c r="J28" s="10"/>
    </row>
    <row r="29" spans="1:10" ht="16.5" customHeight="1" thickBot="1">
      <c r="A29" s="6"/>
      <c r="B29" s="40"/>
      <c r="C29" s="43" t="str">
        <f>VLOOKUP(MOD(MonthEndNumber+4,12),months_table,2)</f>
        <v>April</v>
      </c>
      <c r="D29" s="21">
        <v>0</v>
      </c>
      <c r="E29" s="21">
        <v>0</v>
      </c>
      <c r="F29" s="21"/>
      <c r="G29" s="60"/>
      <c r="H29" s="61"/>
      <c r="I29" s="42"/>
      <c r="J29" s="10"/>
    </row>
    <row r="30" spans="1:10" ht="16.5" customHeight="1" thickBot="1">
      <c r="A30" s="6"/>
      <c r="B30" s="40"/>
      <c r="C30" s="43" t="str">
        <f>VLOOKUP(MOD(MonthEndNumber+5,12),months_table,2)</f>
        <v>May</v>
      </c>
      <c r="D30" s="21">
        <v>0</v>
      </c>
      <c r="E30" s="21">
        <v>0</v>
      </c>
      <c r="F30" s="21"/>
      <c r="G30" s="60"/>
      <c r="H30" s="61"/>
      <c r="I30" s="42"/>
      <c r="J30" s="10"/>
    </row>
    <row r="31" spans="1:10" ht="16.5" customHeight="1" thickBot="1">
      <c r="A31" s="6"/>
      <c r="B31" s="40"/>
      <c r="C31" s="43" t="str">
        <f>VLOOKUP(MOD(MonthEndNumber+6,12),months_table,2)</f>
        <v>June</v>
      </c>
      <c r="D31" s="21">
        <v>0</v>
      </c>
      <c r="E31" s="21">
        <v>0</v>
      </c>
      <c r="F31" s="21"/>
      <c r="G31" s="60"/>
      <c r="H31" s="61"/>
      <c r="I31" s="42"/>
      <c r="J31" s="10"/>
    </row>
    <row r="32" spans="1:10" ht="16.5" customHeight="1" thickBot="1">
      <c r="A32" s="6"/>
      <c r="B32" s="40"/>
      <c r="C32" s="43" t="str">
        <f>VLOOKUP(MOD(MonthEndNumber+7,12),months_table,2)</f>
        <v>July</v>
      </c>
      <c r="D32" s="21">
        <v>0</v>
      </c>
      <c r="E32" s="21">
        <v>0</v>
      </c>
      <c r="F32" s="21"/>
      <c r="G32" s="60"/>
      <c r="H32" s="61"/>
      <c r="I32" s="42"/>
      <c r="J32" s="10"/>
    </row>
    <row r="33" spans="1:10" ht="16.5" customHeight="1" thickBot="1">
      <c r="A33" s="6"/>
      <c r="B33" s="40"/>
      <c r="C33" s="43" t="str">
        <f>VLOOKUP(MOD(MonthEndNumber+8,12),months_table,2)</f>
        <v>August</v>
      </c>
      <c r="D33" s="21">
        <v>0</v>
      </c>
      <c r="E33" s="21">
        <v>0</v>
      </c>
      <c r="F33" s="21"/>
      <c r="G33" s="60"/>
      <c r="H33" s="61"/>
      <c r="I33" s="42"/>
      <c r="J33" s="10"/>
    </row>
    <row r="34" spans="1:10" ht="16.5" customHeight="1" thickBot="1">
      <c r="A34" s="6"/>
      <c r="B34" s="40"/>
      <c r="C34" s="43" t="str">
        <f>VLOOKUP(MOD(MonthEndNumber+9,12),months_table,2)</f>
        <v>September</v>
      </c>
      <c r="D34" s="21">
        <v>0</v>
      </c>
      <c r="E34" s="21">
        <v>0</v>
      </c>
      <c r="F34" s="21"/>
      <c r="G34" s="60"/>
      <c r="H34" s="61"/>
      <c r="I34" s="42"/>
      <c r="J34" s="10"/>
    </row>
    <row r="35" spans="1:10" ht="16.5" customHeight="1" thickBot="1">
      <c r="A35" s="6"/>
      <c r="B35" s="40"/>
      <c r="C35" s="43" t="str">
        <f>VLOOKUP(MOD(MonthEndNumber+10,12),months_table,2)</f>
        <v>October</v>
      </c>
      <c r="D35" s="21">
        <v>0</v>
      </c>
      <c r="E35" s="21">
        <v>0</v>
      </c>
      <c r="F35" s="21"/>
      <c r="G35" s="60"/>
      <c r="H35" s="61"/>
      <c r="I35" s="42"/>
      <c r="J35" s="10"/>
    </row>
    <row r="36" spans="1:10" ht="16.5" customHeight="1" thickBot="1">
      <c r="A36" s="6"/>
      <c r="B36" s="40"/>
      <c r="C36" s="43" t="str">
        <f>VLOOKUP(MOD(MonthEndNumber+11,12),months_table,2)</f>
        <v>November</v>
      </c>
      <c r="D36" s="21">
        <v>0</v>
      </c>
      <c r="E36" s="21">
        <v>0</v>
      </c>
      <c r="F36" s="21"/>
      <c r="G36" s="60"/>
      <c r="H36" s="61"/>
      <c r="I36" s="42"/>
      <c r="J36" s="10"/>
    </row>
    <row r="37" spans="1:10" ht="16.5" customHeight="1" thickBot="1">
      <c r="A37" s="6"/>
      <c r="B37" s="40"/>
      <c r="C37" s="43" t="str">
        <f>VLOOKUP(MOD(MonthEndNumber,12),months_table,2)</f>
        <v>December</v>
      </c>
      <c r="D37" s="21">
        <v>0</v>
      </c>
      <c r="E37" s="21">
        <v>0</v>
      </c>
      <c r="F37" s="21"/>
      <c r="G37" s="60"/>
      <c r="H37" s="61"/>
      <c r="I37" s="42"/>
      <c r="J37" s="10"/>
    </row>
    <row r="38" spans="1:10" ht="17.25" customHeight="1" thickBot="1" thickTop="1">
      <c r="A38" s="6"/>
      <c r="B38" s="40"/>
      <c r="C38" s="62" t="s">
        <v>56</v>
      </c>
      <c r="D38" s="63">
        <f>SUM(D26:D37)</f>
        <v>0</v>
      </c>
      <c r="E38" s="63">
        <f>SUM(E26:E37)</f>
        <v>0</v>
      </c>
      <c r="F38" s="63">
        <f>SUM(F26:F37)</f>
        <v>0</v>
      </c>
      <c r="G38" s="63">
        <f>SUM(G26:G37)</f>
        <v>0</v>
      </c>
      <c r="H38" s="8"/>
      <c r="I38" s="42"/>
      <c r="J38" s="10"/>
    </row>
    <row r="39" spans="1:10" ht="13.5" customHeight="1" thickBot="1" thickTop="1">
      <c r="A39" s="273"/>
      <c r="B39" s="274"/>
      <c r="C39" s="274"/>
      <c r="D39" s="275"/>
      <c r="E39" s="275"/>
      <c r="F39" s="275"/>
      <c r="G39" s="275"/>
      <c r="H39" s="274"/>
      <c r="I39" s="274"/>
      <c r="J39" s="276"/>
    </row>
    <row r="40" spans="1:10" ht="13.5" customHeight="1" thickBot="1">
      <c r="A40" s="46"/>
      <c r="B40" s="277"/>
      <c r="C40" s="277"/>
      <c r="D40" s="277"/>
      <c r="E40" s="277"/>
      <c r="F40" s="277"/>
      <c r="G40" s="277"/>
      <c r="H40" s="277"/>
      <c r="I40" s="277"/>
      <c r="J40" s="48"/>
    </row>
    <row r="41" spans="1:10" ht="14.25" customHeight="1" thickBot="1" thickTop="1">
      <c r="A41" s="278"/>
      <c r="B41" s="36"/>
      <c r="C41" s="37"/>
      <c r="D41" s="37"/>
      <c r="E41" s="37"/>
      <c r="F41" s="37"/>
      <c r="G41" s="37"/>
      <c r="H41" s="37"/>
      <c r="I41" s="39"/>
      <c r="J41" s="279"/>
    </row>
    <row r="42" spans="1:10" ht="37.5" customHeight="1" thickBot="1">
      <c r="A42" s="278"/>
      <c r="B42" s="40"/>
      <c r="C42" s="8"/>
      <c r="D42" s="46"/>
      <c r="E42" s="13"/>
      <c r="F42" s="268" t="s">
        <v>57</v>
      </c>
      <c r="G42" s="47"/>
      <c r="H42" s="48"/>
      <c r="I42" s="42"/>
      <c r="J42" s="279"/>
    </row>
    <row r="43" spans="1:10" ht="48" customHeight="1" thickBot="1">
      <c r="A43" s="278"/>
      <c r="B43" s="40"/>
      <c r="C43" s="8"/>
      <c r="D43" s="54" t="s">
        <v>58</v>
      </c>
      <c r="E43" s="54" t="s">
        <v>59</v>
      </c>
      <c r="F43" s="54" t="s">
        <v>60</v>
      </c>
      <c r="G43" s="54" t="s">
        <v>61</v>
      </c>
      <c r="H43" s="54" t="s">
        <v>62</v>
      </c>
      <c r="I43" s="42"/>
      <c r="J43" s="279"/>
    </row>
    <row r="44" spans="1:10" ht="16.5" customHeight="1" thickBot="1">
      <c r="A44" s="278"/>
      <c r="B44" s="40"/>
      <c r="C44" s="43" t="str">
        <f>VLOOKUP(MOD(MonthEndNumber+1,12),months_table,2)</f>
        <v>January</v>
      </c>
      <c r="D44" s="21">
        <v>0</v>
      </c>
      <c r="E44" s="21">
        <v>0</v>
      </c>
      <c r="F44" s="21"/>
      <c r="G44" s="21">
        <v>0</v>
      </c>
      <c r="H44" s="387"/>
      <c r="I44" s="42"/>
      <c r="J44" s="279"/>
    </row>
    <row r="45" spans="1:10" ht="16.5" customHeight="1" thickBot="1">
      <c r="A45" s="278"/>
      <c r="B45" s="40"/>
      <c r="C45" s="43" t="str">
        <f>VLOOKUP(MOD(MonthEndNumber+2,12),months_table,2)</f>
        <v>February</v>
      </c>
      <c r="D45" s="21">
        <v>0</v>
      </c>
      <c r="E45" s="21">
        <v>0</v>
      </c>
      <c r="F45" s="21"/>
      <c r="G45" s="21">
        <v>0</v>
      </c>
      <c r="H45" s="387"/>
      <c r="I45" s="42"/>
      <c r="J45" s="279"/>
    </row>
    <row r="46" spans="1:10" ht="16.5" customHeight="1" thickBot="1">
      <c r="A46" s="278"/>
      <c r="B46" s="40"/>
      <c r="C46" s="43" t="str">
        <f>VLOOKUP(MOD(MonthEndNumber+3,12),months_table,2)</f>
        <v>March</v>
      </c>
      <c r="D46" s="21">
        <v>0</v>
      </c>
      <c r="E46" s="21">
        <v>0</v>
      </c>
      <c r="F46" s="21"/>
      <c r="G46" s="21">
        <v>0</v>
      </c>
      <c r="H46" s="387"/>
      <c r="I46" s="42"/>
      <c r="J46" s="279"/>
    </row>
    <row r="47" spans="1:10" ht="16.5" customHeight="1" thickBot="1">
      <c r="A47" s="278"/>
      <c r="B47" s="40"/>
      <c r="C47" s="43" t="str">
        <f>VLOOKUP(MOD(MonthEndNumber+4,12),months_table,2)</f>
        <v>April</v>
      </c>
      <c r="D47" s="21">
        <v>0</v>
      </c>
      <c r="E47" s="21">
        <v>0</v>
      </c>
      <c r="F47" s="21"/>
      <c r="G47" s="21">
        <v>0</v>
      </c>
      <c r="H47" s="387"/>
      <c r="I47" s="42"/>
      <c r="J47" s="279"/>
    </row>
    <row r="48" spans="1:10" ht="16.5" customHeight="1" thickBot="1">
      <c r="A48" s="278"/>
      <c r="B48" s="40"/>
      <c r="C48" s="43" t="str">
        <f>VLOOKUP(MOD(MonthEndNumber+5,12),months_table,2)</f>
        <v>May</v>
      </c>
      <c r="D48" s="21">
        <v>0</v>
      </c>
      <c r="E48" s="21">
        <v>0</v>
      </c>
      <c r="F48" s="21"/>
      <c r="G48" s="21">
        <v>0</v>
      </c>
      <c r="H48" s="387"/>
      <c r="I48" s="42"/>
      <c r="J48" s="279"/>
    </row>
    <row r="49" spans="1:10" ht="16.5" customHeight="1" thickBot="1">
      <c r="A49" s="278"/>
      <c r="B49" s="40"/>
      <c r="C49" s="43" t="str">
        <f>VLOOKUP(MOD(MonthEndNumber+6,12),months_table,2)</f>
        <v>June</v>
      </c>
      <c r="D49" s="21">
        <v>0</v>
      </c>
      <c r="E49" s="21">
        <v>0</v>
      </c>
      <c r="F49" s="21"/>
      <c r="G49" s="21">
        <v>0</v>
      </c>
      <c r="H49" s="387"/>
      <c r="I49" s="42"/>
      <c r="J49" s="279"/>
    </row>
    <row r="50" spans="1:10" ht="16.5" customHeight="1" thickBot="1">
      <c r="A50" s="278"/>
      <c r="B50" s="40"/>
      <c r="C50" s="43" t="str">
        <f>VLOOKUP(MOD(MonthEndNumber+7,12),months_table,2)</f>
        <v>July</v>
      </c>
      <c r="D50" s="21">
        <v>0</v>
      </c>
      <c r="E50" s="21">
        <v>0</v>
      </c>
      <c r="F50" s="21"/>
      <c r="G50" s="21">
        <v>0</v>
      </c>
      <c r="H50" s="387"/>
      <c r="I50" s="42"/>
      <c r="J50" s="279"/>
    </row>
    <row r="51" spans="1:10" ht="16.5" customHeight="1" thickBot="1">
      <c r="A51" s="278"/>
      <c r="B51" s="40"/>
      <c r="C51" s="43" t="str">
        <f>VLOOKUP(MOD(MonthEndNumber+8,12),months_table,2)</f>
        <v>August</v>
      </c>
      <c r="D51" s="21">
        <v>0</v>
      </c>
      <c r="E51" s="21">
        <v>0</v>
      </c>
      <c r="F51" s="21"/>
      <c r="G51" s="21">
        <v>0</v>
      </c>
      <c r="H51" s="387"/>
      <c r="I51" s="42"/>
      <c r="J51" s="279"/>
    </row>
    <row r="52" spans="1:10" ht="16.5" customHeight="1" thickBot="1">
      <c r="A52" s="278"/>
      <c r="B52" s="40"/>
      <c r="C52" s="43" t="str">
        <f>VLOOKUP(MOD(MonthEndNumber+9,12),months_table,2)</f>
        <v>September</v>
      </c>
      <c r="D52" s="21">
        <v>0</v>
      </c>
      <c r="E52" s="21">
        <v>0</v>
      </c>
      <c r="F52" s="21"/>
      <c r="G52" s="21">
        <v>0</v>
      </c>
      <c r="H52" s="387"/>
      <c r="I52" s="42"/>
      <c r="J52" s="279"/>
    </row>
    <row r="53" spans="1:10" ht="16.5" customHeight="1" thickBot="1">
      <c r="A53" s="278"/>
      <c r="B53" s="40"/>
      <c r="C53" s="43" t="str">
        <f>VLOOKUP(MOD(MonthEndNumber+10,12),months_table,2)</f>
        <v>October</v>
      </c>
      <c r="D53" s="21">
        <v>0</v>
      </c>
      <c r="E53" s="21">
        <v>0</v>
      </c>
      <c r="F53" s="21"/>
      <c r="G53" s="21">
        <v>0</v>
      </c>
      <c r="H53" s="387"/>
      <c r="I53" s="42"/>
      <c r="J53" s="279"/>
    </row>
    <row r="54" spans="1:10" ht="16.5" customHeight="1" thickBot="1">
      <c r="A54" s="278"/>
      <c r="B54" s="40"/>
      <c r="C54" s="43" t="str">
        <f>VLOOKUP(MOD(MonthEndNumber+11,12),months_table,2)</f>
        <v>November</v>
      </c>
      <c r="D54" s="21">
        <v>0</v>
      </c>
      <c r="E54" s="21">
        <v>0</v>
      </c>
      <c r="F54" s="21"/>
      <c r="G54" s="21">
        <v>0</v>
      </c>
      <c r="H54" s="387"/>
      <c r="I54" s="42"/>
      <c r="J54" s="279"/>
    </row>
    <row r="55" spans="1:10" ht="16.5" customHeight="1" thickBot="1">
      <c r="A55" s="278"/>
      <c r="B55" s="40"/>
      <c r="C55" s="43" t="str">
        <f>VLOOKUP(MOD(MonthEndNumber,12),months_table,2)</f>
        <v>December</v>
      </c>
      <c r="D55" s="21">
        <v>0</v>
      </c>
      <c r="E55" s="21">
        <v>0</v>
      </c>
      <c r="F55" s="21"/>
      <c r="G55" s="21">
        <v>0</v>
      </c>
      <c r="H55" s="387"/>
      <c r="I55" s="42"/>
      <c r="J55" s="279"/>
    </row>
    <row r="56" spans="1:10" ht="17.25" customHeight="1" thickBot="1" thickTop="1">
      <c r="A56" s="278"/>
      <c r="B56" s="40"/>
      <c r="C56" s="62" t="s">
        <v>56</v>
      </c>
      <c r="D56" s="45">
        <f>SUM(D44:D55)</f>
        <v>0</v>
      </c>
      <c r="E56" s="45">
        <f>SUM(E44:E55)</f>
        <v>0</v>
      </c>
      <c r="F56" s="45">
        <f>SUM(F44:F55)</f>
        <v>0</v>
      </c>
      <c r="G56" s="45">
        <f>SUM(G44:G55)</f>
        <v>0</v>
      </c>
      <c r="H56" s="8"/>
      <c r="I56" s="42"/>
      <c r="J56" s="279"/>
    </row>
    <row r="57" spans="1:10" ht="14.25" customHeight="1" thickBot="1" thickTop="1">
      <c r="A57" s="278"/>
      <c r="B57" s="65"/>
      <c r="C57" s="64"/>
      <c r="D57" s="64"/>
      <c r="E57" s="64"/>
      <c r="F57" s="64"/>
      <c r="G57" s="64"/>
      <c r="H57" s="64"/>
      <c r="I57" s="66"/>
      <c r="J57" s="279"/>
    </row>
    <row r="58" spans="1:10" ht="14.25" customHeight="1" thickBot="1" thickTop="1">
      <c r="A58" s="278"/>
      <c r="B58" s="8"/>
      <c r="C58" s="8"/>
      <c r="D58" s="8"/>
      <c r="E58" s="8"/>
      <c r="F58" s="8"/>
      <c r="G58" s="8"/>
      <c r="H58" s="8"/>
      <c r="I58" s="8"/>
      <c r="J58" s="279"/>
    </row>
    <row r="59" spans="1:10" ht="29.25" customHeight="1" thickBot="1">
      <c r="A59" s="278"/>
      <c r="B59" s="8"/>
      <c r="C59" s="8"/>
      <c r="D59" s="413" t="s">
        <v>63</v>
      </c>
      <c r="E59" s="414"/>
      <c r="F59" s="414"/>
      <c r="G59" s="414"/>
      <c r="H59" s="415"/>
      <c r="I59" s="8"/>
      <c r="J59" s="279"/>
    </row>
    <row r="60" spans="1:10" ht="16.5" customHeight="1" thickBot="1">
      <c r="A60" s="278"/>
      <c r="B60" s="8"/>
      <c r="C60" s="62" t="s">
        <v>64</v>
      </c>
      <c r="D60" s="410"/>
      <c r="E60" s="410"/>
      <c r="F60" s="410"/>
      <c r="G60" s="410"/>
      <c r="H60" s="410"/>
      <c r="I60" s="8"/>
      <c r="J60" s="279"/>
    </row>
    <row r="61" spans="1:10" ht="16.5" customHeight="1" thickBot="1">
      <c r="A61" s="278"/>
      <c r="B61" s="8"/>
      <c r="C61" s="62" t="s">
        <v>65</v>
      </c>
      <c r="D61" s="410"/>
      <c r="E61" s="410"/>
      <c r="F61" s="410"/>
      <c r="G61" s="410"/>
      <c r="H61" s="410"/>
      <c r="I61" s="8"/>
      <c r="J61" s="279"/>
    </row>
    <row r="62" spans="1:10" ht="16.5" customHeight="1" thickBot="1">
      <c r="A62" s="278"/>
      <c r="B62" s="8"/>
      <c r="C62" s="62" t="s">
        <v>66</v>
      </c>
      <c r="D62" s="410"/>
      <c r="E62" s="410"/>
      <c r="F62" s="410"/>
      <c r="G62" s="410"/>
      <c r="H62" s="410"/>
      <c r="I62" s="8"/>
      <c r="J62" s="279"/>
    </row>
    <row r="63" spans="1:10" ht="16.5" customHeight="1" thickBot="1">
      <c r="A63" s="278"/>
      <c r="B63" s="8"/>
      <c r="C63" s="62" t="s">
        <v>67</v>
      </c>
      <c r="D63" s="410"/>
      <c r="E63" s="410"/>
      <c r="F63" s="410"/>
      <c r="G63" s="410"/>
      <c r="H63" s="410"/>
      <c r="I63" s="8"/>
      <c r="J63" s="279"/>
    </row>
    <row r="64" spans="1:10" ht="16.5" customHeight="1" thickBot="1">
      <c r="A64" s="278"/>
      <c r="B64" s="8"/>
      <c r="C64" s="62" t="s">
        <v>68</v>
      </c>
      <c r="D64" s="410"/>
      <c r="E64" s="410"/>
      <c r="F64" s="410"/>
      <c r="G64" s="410"/>
      <c r="H64" s="410"/>
      <c r="I64" s="8"/>
      <c r="J64" s="279"/>
    </row>
    <row r="65" spans="1:10" ht="16.5" customHeight="1" thickBot="1">
      <c r="A65" s="278"/>
      <c r="B65" s="8"/>
      <c r="C65" s="62" t="s">
        <v>69</v>
      </c>
      <c r="D65" s="410"/>
      <c r="E65" s="410"/>
      <c r="F65" s="410"/>
      <c r="G65" s="410"/>
      <c r="H65" s="410"/>
      <c r="I65" s="8"/>
      <c r="J65" s="279"/>
    </row>
    <row r="66" spans="1:10" ht="16.5" customHeight="1" thickBot="1">
      <c r="A66" s="278"/>
      <c r="B66" s="8"/>
      <c r="C66" s="62" t="s">
        <v>70</v>
      </c>
      <c r="D66" s="410"/>
      <c r="E66" s="410"/>
      <c r="F66" s="410"/>
      <c r="G66" s="410"/>
      <c r="H66" s="410"/>
      <c r="I66" s="8"/>
      <c r="J66" s="279"/>
    </row>
    <row r="67" spans="1:10" ht="16.5" customHeight="1" thickBot="1">
      <c r="A67" s="278"/>
      <c r="B67" s="8"/>
      <c r="C67" s="62" t="s">
        <v>71</v>
      </c>
      <c r="D67" s="410"/>
      <c r="E67" s="410"/>
      <c r="F67" s="410"/>
      <c r="G67" s="410"/>
      <c r="H67" s="410"/>
      <c r="I67" s="8"/>
      <c r="J67" s="279"/>
    </row>
    <row r="68" spans="1:10" ht="16.5" customHeight="1" thickBot="1">
      <c r="A68" s="278"/>
      <c r="B68" s="8"/>
      <c r="C68" s="62" t="s">
        <v>72</v>
      </c>
      <c r="D68" s="410"/>
      <c r="E68" s="410"/>
      <c r="F68" s="410"/>
      <c r="G68" s="410"/>
      <c r="H68" s="410"/>
      <c r="I68" s="8"/>
      <c r="J68" s="279"/>
    </row>
    <row r="69" spans="1:10" ht="16.5" customHeight="1" thickBot="1">
      <c r="A69" s="280"/>
      <c r="B69" s="275"/>
      <c r="C69" s="281" t="s">
        <v>73</v>
      </c>
      <c r="D69" s="410"/>
      <c r="E69" s="410"/>
      <c r="F69" s="410"/>
      <c r="G69" s="410"/>
      <c r="H69" s="410"/>
      <c r="I69" s="275"/>
      <c r="J69" s="282"/>
    </row>
    <row r="70" spans="1:10" ht="1.5" customHeight="1" thickBot="1">
      <c r="A70" s="24"/>
      <c r="B70" s="26"/>
      <c r="C70" s="26"/>
      <c r="D70" s="26"/>
      <c r="E70" s="26"/>
      <c r="F70" s="26"/>
      <c r="G70" s="26"/>
      <c r="H70" s="26"/>
      <c r="I70" s="26"/>
      <c r="J70" s="27"/>
    </row>
    <row r="71" ht="13.5" customHeight="1" thickTop="1"/>
  </sheetData>
  <sheetProtection password="DDD8" sheet="1" objects="1" scenarios="1"/>
  <mergeCells count="11">
    <mergeCell ref="D59:H59"/>
    <mergeCell ref="D60:H60"/>
    <mergeCell ref="D61:H61"/>
    <mergeCell ref="D62:H62"/>
    <mergeCell ref="D67:H67"/>
    <mergeCell ref="D68:H68"/>
    <mergeCell ref="D69:H69"/>
    <mergeCell ref="D63:H63"/>
    <mergeCell ref="D64:H64"/>
    <mergeCell ref="D65:H65"/>
    <mergeCell ref="D66:H66"/>
  </mergeCells>
  <printOptions horizontalCentered="1"/>
  <pageMargins left="0.25" right="0.25" top="0.75" bottom="0.5" header="0.5" footer="0.25"/>
  <pageSetup fitToHeight="2" horizontalDpi="600" verticalDpi="600" orientation="portrait" scale="76" r:id="rId3"/>
  <headerFooter alignWithMargins="0">
    <oddFooter>&amp;RPage &amp;P of &amp;N</oddFooter>
  </headerFooter>
  <rowBreaks count="1" manualBreakCount="1">
    <brk id="39" max="255" man="1"/>
  </rowBreaks>
  <legacyDrawing r:id="rId2"/>
</worksheet>
</file>

<file path=xl/worksheets/sheet3.xml><?xml version="1.0" encoding="utf-8"?>
<worksheet xmlns="http://schemas.openxmlformats.org/spreadsheetml/2006/main" xmlns:r="http://schemas.openxmlformats.org/officeDocument/2006/relationships">
  <dimension ref="A1:L142"/>
  <sheetViews>
    <sheetView zoomScale="60" zoomScaleNormal="60" workbookViewId="0" topLeftCell="A1">
      <selection activeCell="D12" sqref="D12"/>
    </sheetView>
  </sheetViews>
  <sheetFormatPr defaultColWidth="9.140625" defaultRowHeight="12.75"/>
  <cols>
    <col min="1" max="1" width="1.7109375" style="0" customWidth="1"/>
    <col min="2" max="2" width="9.421875" style="0" customWidth="1"/>
    <col min="3" max="3" width="47.7109375" style="0" customWidth="1"/>
    <col min="4" max="4" width="17.7109375" style="0" customWidth="1"/>
    <col min="5" max="8" width="15.7109375" style="0" customWidth="1"/>
    <col min="9" max="9" width="33.00390625" style="0" customWidth="1"/>
    <col min="10" max="10" width="1.28515625" style="0" customWidth="1"/>
    <col min="11" max="11" width="15.7109375" style="0" hidden="1" customWidth="1"/>
    <col min="12" max="12" width="0.85546875" style="0" customWidth="1"/>
  </cols>
  <sheetData>
    <row r="1" spans="1:12" ht="12.75">
      <c r="A1" s="46"/>
      <c r="B1" s="13"/>
      <c r="C1" s="13"/>
      <c r="D1" s="13"/>
      <c r="E1" s="13"/>
      <c r="F1" s="13"/>
      <c r="G1" s="13"/>
      <c r="H1" s="13"/>
      <c r="I1" s="13"/>
      <c r="J1" s="13"/>
      <c r="K1" s="13"/>
      <c r="L1" s="48"/>
    </row>
    <row r="2" spans="1:12" ht="12.75">
      <c r="A2" s="278"/>
      <c r="B2" s="8"/>
      <c r="C2" s="8"/>
      <c r="D2" s="8"/>
      <c r="E2" s="8"/>
      <c r="F2" s="8"/>
      <c r="G2" s="8"/>
      <c r="H2" s="8"/>
      <c r="I2" s="8"/>
      <c r="J2" s="8"/>
      <c r="K2" s="8"/>
      <c r="L2" s="279"/>
    </row>
    <row r="3" spans="1:12" ht="18.75" customHeight="1">
      <c r="A3" s="278"/>
      <c r="B3" s="8"/>
      <c r="C3" s="8"/>
      <c r="D3" s="306" t="s">
        <v>74</v>
      </c>
      <c r="E3" s="8"/>
      <c r="F3" s="9"/>
      <c r="G3" s="8"/>
      <c r="H3" s="8"/>
      <c r="I3" s="8"/>
      <c r="J3" s="8"/>
      <c r="K3" s="8"/>
      <c r="L3" s="279"/>
    </row>
    <row r="4" spans="1:12" ht="20.25">
      <c r="A4" s="278"/>
      <c r="B4" s="8"/>
      <c r="C4" s="8"/>
      <c r="D4" s="307" t="str">
        <f>"FOR "&amp;YearType&amp;" YEAR "&amp;Year</f>
        <v>FOR CALENDAR YEAR 2006</v>
      </c>
      <c r="E4" s="8"/>
      <c r="F4" s="11"/>
      <c r="G4" s="8"/>
      <c r="H4" s="8"/>
      <c r="I4" s="8"/>
      <c r="J4" s="8"/>
      <c r="K4" s="8"/>
      <c r="L4" s="279"/>
    </row>
    <row r="5" spans="1:12" ht="16.5" customHeight="1" thickBot="1">
      <c r="A5" s="278"/>
      <c r="B5" s="8"/>
      <c r="C5" s="8"/>
      <c r="D5" s="11"/>
      <c r="E5" s="8"/>
      <c r="F5" s="11"/>
      <c r="G5" s="8"/>
      <c r="H5" s="8"/>
      <c r="I5" s="8"/>
      <c r="J5" s="8"/>
      <c r="K5" s="8"/>
      <c r="L5" s="279"/>
    </row>
    <row r="6" spans="1:12" s="30" customFormat="1" ht="28.5" customHeight="1" thickBot="1">
      <c r="A6" s="285"/>
      <c r="B6" s="314" t="s">
        <v>1</v>
      </c>
      <c r="C6" s="315" t="str">
        <f>carrierName</f>
        <v>XXXXXXX</v>
      </c>
      <c r="D6" s="32"/>
      <c r="E6" s="32"/>
      <c r="F6" s="32"/>
      <c r="G6" s="32"/>
      <c r="H6" s="32"/>
      <c r="I6" s="32"/>
      <c r="J6" s="32"/>
      <c r="K6" s="32"/>
      <c r="L6" s="287"/>
    </row>
    <row r="7" spans="1:12" s="30" customFormat="1" ht="20.25" customHeight="1" thickBot="1">
      <c r="A7" s="285"/>
      <c r="B7" s="313" t="s">
        <v>45</v>
      </c>
      <c r="C7" s="312" t="str">
        <f>FEHBCode</f>
        <v>XX</v>
      </c>
      <c r="D7" s="32"/>
      <c r="E7" s="32"/>
      <c r="F7" s="32"/>
      <c r="G7" s="32"/>
      <c r="H7" s="32"/>
      <c r="I7" s="32"/>
      <c r="J7" s="32"/>
      <c r="K7" s="32"/>
      <c r="L7" s="287"/>
    </row>
    <row r="8" spans="1:12" ht="3.75" customHeight="1" thickBot="1">
      <c r="A8" s="269"/>
      <c r="B8" s="270"/>
      <c r="C8" s="270"/>
      <c r="D8" s="270"/>
      <c r="E8" s="270"/>
      <c r="F8" s="270"/>
      <c r="G8" s="270"/>
      <c r="H8" s="270"/>
      <c r="I8" s="270"/>
      <c r="J8" s="270"/>
      <c r="K8" s="270"/>
      <c r="L8" s="272"/>
    </row>
    <row r="9" spans="1:12" ht="38.25" customHeight="1" thickBot="1">
      <c r="A9" s="278"/>
      <c r="B9" s="40"/>
      <c r="C9" s="8"/>
      <c r="D9" s="310" t="s">
        <v>44</v>
      </c>
      <c r="E9" s="310" t="s">
        <v>75</v>
      </c>
      <c r="F9" s="310" t="s">
        <v>76</v>
      </c>
      <c r="G9" s="310" t="s">
        <v>293</v>
      </c>
      <c r="H9" s="310" t="s">
        <v>292</v>
      </c>
      <c r="I9" s="311" t="s">
        <v>77</v>
      </c>
      <c r="J9" s="42"/>
      <c r="K9" s="8"/>
      <c r="L9" s="279"/>
    </row>
    <row r="10" spans="1:12" ht="16.5" customHeight="1" thickBot="1">
      <c r="A10" s="278"/>
      <c r="B10" s="40"/>
      <c r="C10" s="69" t="s">
        <v>74</v>
      </c>
      <c r="D10" s="8"/>
      <c r="E10" s="8"/>
      <c r="F10" s="8"/>
      <c r="G10" s="8"/>
      <c r="H10" s="8"/>
      <c r="I10" s="8"/>
      <c r="J10" s="42"/>
      <c r="K10" s="8"/>
      <c r="L10" s="279"/>
    </row>
    <row r="11" spans="1:12" ht="17.25" customHeight="1" thickBot="1" thickTop="1">
      <c r="A11" s="278"/>
      <c r="B11" s="40"/>
      <c r="C11" s="70" t="s">
        <v>78</v>
      </c>
      <c r="D11" s="45">
        <f aca="true" t="shared" si="0" ref="D11:D31">SUM(E11:H11)</f>
        <v>0</v>
      </c>
      <c r="E11" s="21"/>
      <c r="F11" s="21"/>
      <c r="G11" s="21"/>
      <c r="H11" s="21"/>
      <c r="I11" s="388"/>
      <c r="J11" s="42"/>
      <c r="K11" s="8"/>
      <c r="L11" s="279"/>
    </row>
    <row r="12" spans="1:12" ht="17.25" customHeight="1" thickBot="1" thickTop="1">
      <c r="A12" s="278"/>
      <c r="B12" s="40"/>
      <c r="C12" s="71" t="s">
        <v>79</v>
      </c>
      <c r="D12" s="45">
        <f t="shared" si="0"/>
        <v>0</v>
      </c>
      <c r="E12" s="21"/>
      <c r="F12" s="21"/>
      <c r="G12" s="21"/>
      <c r="H12" s="21"/>
      <c r="I12" s="388"/>
      <c r="J12" s="42"/>
      <c r="K12" s="8"/>
      <c r="L12" s="279"/>
    </row>
    <row r="13" spans="1:12" ht="17.25" customHeight="1" thickBot="1" thickTop="1">
      <c r="A13" s="278"/>
      <c r="B13" s="40"/>
      <c r="C13" s="71" t="s">
        <v>80</v>
      </c>
      <c r="D13" s="45">
        <f t="shared" si="0"/>
        <v>0</v>
      </c>
      <c r="E13" s="21"/>
      <c r="F13" s="21"/>
      <c r="G13" s="21"/>
      <c r="H13" s="21"/>
      <c r="I13" s="388"/>
      <c r="J13" s="42"/>
      <c r="K13" s="8"/>
      <c r="L13" s="279"/>
    </row>
    <row r="14" spans="1:12" ht="17.25" customHeight="1" thickBot="1" thickTop="1">
      <c r="A14" s="278"/>
      <c r="B14" s="40"/>
      <c r="C14" s="71" t="s">
        <v>81</v>
      </c>
      <c r="D14" s="45">
        <f t="shared" si="0"/>
        <v>0</v>
      </c>
      <c r="E14" s="21"/>
      <c r="F14" s="21"/>
      <c r="G14" s="21"/>
      <c r="H14" s="21"/>
      <c r="I14" s="388"/>
      <c r="J14" s="42"/>
      <c r="K14" s="8"/>
      <c r="L14" s="279"/>
    </row>
    <row r="15" spans="1:12" ht="17.25" customHeight="1" thickBot="1" thickTop="1">
      <c r="A15" s="278"/>
      <c r="B15" s="40"/>
      <c r="C15" s="71" t="s">
        <v>82</v>
      </c>
      <c r="D15" s="45">
        <f t="shared" si="0"/>
        <v>0</v>
      </c>
      <c r="E15" s="21"/>
      <c r="F15" s="21"/>
      <c r="G15" s="21"/>
      <c r="H15" s="21"/>
      <c r="I15" s="388"/>
      <c r="J15" s="42"/>
      <c r="K15" s="8"/>
      <c r="L15" s="279"/>
    </row>
    <row r="16" spans="1:12" ht="17.25" customHeight="1" thickBot="1" thickTop="1">
      <c r="A16" s="278"/>
      <c r="B16" s="40"/>
      <c r="C16" s="71" t="s">
        <v>83</v>
      </c>
      <c r="D16" s="45">
        <f t="shared" si="0"/>
        <v>0</v>
      </c>
      <c r="E16" s="21"/>
      <c r="F16" s="21"/>
      <c r="G16" s="21"/>
      <c r="H16" s="21"/>
      <c r="I16" s="388"/>
      <c r="J16" s="42"/>
      <c r="K16" s="8"/>
      <c r="L16" s="279"/>
    </row>
    <row r="17" spans="1:12" ht="17.25" customHeight="1" thickBot="1" thickTop="1">
      <c r="A17" s="278"/>
      <c r="B17" s="40"/>
      <c r="C17" s="71" t="s">
        <v>84</v>
      </c>
      <c r="D17" s="45">
        <f t="shared" si="0"/>
        <v>0</v>
      </c>
      <c r="E17" s="21"/>
      <c r="F17" s="21"/>
      <c r="G17" s="21"/>
      <c r="H17" s="21"/>
      <c r="I17" s="388"/>
      <c r="J17" s="42"/>
      <c r="K17" s="8"/>
      <c r="L17" s="279"/>
    </row>
    <row r="18" spans="1:12" ht="17.25" customHeight="1" thickBot="1" thickTop="1">
      <c r="A18" s="278"/>
      <c r="B18" s="40"/>
      <c r="C18" s="71" t="s">
        <v>85</v>
      </c>
      <c r="D18" s="45">
        <f t="shared" si="0"/>
        <v>0</v>
      </c>
      <c r="E18" s="21"/>
      <c r="F18" s="21"/>
      <c r="G18" s="21"/>
      <c r="H18" s="21"/>
      <c r="I18" s="388"/>
      <c r="J18" s="42"/>
      <c r="K18" s="8"/>
      <c r="L18" s="279"/>
    </row>
    <row r="19" spans="1:12" ht="17.25" customHeight="1" thickBot="1" thickTop="1">
      <c r="A19" s="278"/>
      <c r="B19" s="40"/>
      <c r="C19" s="71" t="s">
        <v>86</v>
      </c>
      <c r="D19" s="45">
        <f t="shared" si="0"/>
        <v>0</v>
      </c>
      <c r="E19" s="21"/>
      <c r="F19" s="21"/>
      <c r="G19" s="21"/>
      <c r="H19" s="21"/>
      <c r="I19" s="388"/>
      <c r="J19" s="42"/>
      <c r="K19" s="8"/>
      <c r="L19" s="279"/>
    </row>
    <row r="20" spans="1:12" ht="17.25" customHeight="1" thickBot="1" thickTop="1">
      <c r="A20" s="278"/>
      <c r="B20" s="40"/>
      <c r="C20" s="70" t="s">
        <v>87</v>
      </c>
      <c r="D20" s="45">
        <f t="shared" si="0"/>
        <v>0</v>
      </c>
      <c r="E20" s="21"/>
      <c r="F20" s="21"/>
      <c r="G20" s="21"/>
      <c r="H20" s="21"/>
      <c r="I20" s="388"/>
      <c r="J20" s="42"/>
      <c r="K20" s="8"/>
      <c r="L20" s="279"/>
    </row>
    <row r="21" spans="1:12" ht="17.25" customHeight="1" thickBot="1" thickTop="1">
      <c r="A21" s="278"/>
      <c r="B21" s="40"/>
      <c r="C21" s="70" t="s">
        <v>88</v>
      </c>
      <c r="D21" s="45">
        <f t="shared" si="0"/>
        <v>0</v>
      </c>
      <c r="E21" s="21"/>
      <c r="F21" s="21"/>
      <c r="G21" s="21"/>
      <c r="H21" s="21"/>
      <c r="I21" s="388"/>
      <c r="J21" s="42"/>
      <c r="K21" s="8"/>
      <c r="L21" s="279"/>
    </row>
    <row r="22" spans="1:12" ht="17.25" customHeight="1" thickBot="1" thickTop="1">
      <c r="A22" s="278"/>
      <c r="B22" s="40"/>
      <c r="C22" s="71" t="s">
        <v>89</v>
      </c>
      <c r="D22" s="45">
        <f t="shared" si="0"/>
        <v>0</v>
      </c>
      <c r="E22" s="21"/>
      <c r="F22" s="21"/>
      <c r="G22" s="21"/>
      <c r="H22" s="21"/>
      <c r="I22" s="388"/>
      <c r="J22" s="42"/>
      <c r="K22" s="8"/>
      <c r="L22" s="279"/>
    </row>
    <row r="23" spans="1:12" ht="17.25" customHeight="1" thickBot="1" thickTop="1">
      <c r="A23" s="278"/>
      <c r="B23" s="40"/>
      <c r="C23" s="71" t="s">
        <v>90</v>
      </c>
      <c r="D23" s="45">
        <f t="shared" si="0"/>
        <v>0</v>
      </c>
      <c r="E23" s="21"/>
      <c r="F23" s="21"/>
      <c r="G23" s="21"/>
      <c r="H23" s="21"/>
      <c r="I23" s="388"/>
      <c r="J23" s="42"/>
      <c r="K23" s="8"/>
      <c r="L23" s="279"/>
    </row>
    <row r="24" spans="1:12" ht="17.25" customHeight="1" thickBot="1" thickTop="1">
      <c r="A24" s="278"/>
      <c r="B24" s="40"/>
      <c r="C24" s="70" t="s">
        <v>91</v>
      </c>
      <c r="D24" s="45">
        <f t="shared" si="0"/>
        <v>0</v>
      </c>
      <c r="E24" s="21"/>
      <c r="F24" s="21"/>
      <c r="G24" s="21"/>
      <c r="H24" s="21"/>
      <c r="I24" s="388"/>
      <c r="J24" s="42"/>
      <c r="K24" s="8"/>
      <c r="L24" s="279"/>
    </row>
    <row r="25" spans="1:12" ht="17.25" customHeight="1" thickBot="1" thickTop="1">
      <c r="A25" s="278"/>
      <c r="B25" s="40"/>
      <c r="C25" s="71" t="s">
        <v>92</v>
      </c>
      <c r="D25" s="45">
        <f t="shared" si="0"/>
        <v>0</v>
      </c>
      <c r="E25" s="21"/>
      <c r="F25" s="21"/>
      <c r="G25" s="21"/>
      <c r="H25" s="21"/>
      <c r="I25" s="388"/>
      <c r="J25" s="42"/>
      <c r="K25" s="8"/>
      <c r="L25" s="279"/>
    </row>
    <row r="26" spans="1:12" ht="17.25" customHeight="1" thickBot="1" thickTop="1">
      <c r="A26" s="278"/>
      <c r="B26" s="40"/>
      <c r="C26" s="71" t="s">
        <v>93</v>
      </c>
      <c r="D26" s="45">
        <f t="shared" si="0"/>
        <v>0</v>
      </c>
      <c r="E26" s="21"/>
      <c r="F26" s="21"/>
      <c r="G26" s="21"/>
      <c r="H26" s="21"/>
      <c r="I26" s="388"/>
      <c r="J26" s="42"/>
      <c r="K26" s="8"/>
      <c r="L26" s="279"/>
    </row>
    <row r="27" spans="1:12" ht="17.25" customHeight="1" thickBot="1" thickTop="1">
      <c r="A27" s="278"/>
      <c r="B27" s="40"/>
      <c r="C27" s="71" t="s">
        <v>94</v>
      </c>
      <c r="D27" s="45">
        <f t="shared" si="0"/>
        <v>0</v>
      </c>
      <c r="E27" s="21"/>
      <c r="F27" s="21"/>
      <c r="G27" s="21"/>
      <c r="H27" s="21"/>
      <c r="I27" s="388"/>
      <c r="J27" s="42"/>
      <c r="K27" s="8"/>
      <c r="L27" s="279"/>
    </row>
    <row r="28" spans="1:12" ht="17.25" customHeight="1" thickBot="1" thickTop="1">
      <c r="A28" s="278"/>
      <c r="B28" s="40"/>
      <c r="C28" s="71" t="s">
        <v>95</v>
      </c>
      <c r="D28" s="45">
        <f t="shared" si="0"/>
        <v>0</v>
      </c>
      <c r="E28" s="21"/>
      <c r="F28" s="21"/>
      <c r="G28" s="21"/>
      <c r="H28" s="21"/>
      <c r="I28" s="388"/>
      <c r="J28" s="42"/>
      <c r="K28" s="8"/>
      <c r="L28" s="279"/>
    </row>
    <row r="29" spans="1:12" ht="17.25" customHeight="1" thickBot="1" thickTop="1">
      <c r="A29" s="278"/>
      <c r="B29" s="40"/>
      <c r="C29" s="71" t="s">
        <v>96</v>
      </c>
      <c r="D29" s="45">
        <f t="shared" si="0"/>
        <v>0</v>
      </c>
      <c r="E29" s="21"/>
      <c r="F29" s="21"/>
      <c r="G29" s="21"/>
      <c r="H29" s="21"/>
      <c r="I29" s="388"/>
      <c r="J29" s="42"/>
      <c r="K29" s="8"/>
      <c r="L29" s="279"/>
    </row>
    <row r="30" spans="1:12" ht="17.25" customHeight="1" thickBot="1" thickTop="1">
      <c r="A30" s="278"/>
      <c r="B30" s="40"/>
      <c r="C30" s="70" t="s">
        <v>286</v>
      </c>
      <c r="D30" s="45">
        <f t="shared" si="0"/>
        <v>0</v>
      </c>
      <c r="E30" s="21"/>
      <c r="F30" s="21"/>
      <c r="G30" s="21"/>
      <c r="H30" s="21"/>
      <c r="I30" s="388"/>
      <c r="J30" s="42"/>
      <c r="K30" s="8"/>
      <c r="L30" s="279"/>
    </row>
    <row r="31" spans="1:12" ht="17.25" customHeight="1" thickBot="1" thickTop="1">
      <c r="A31" s="278"/>
      <c r="B31" s="40"/>
      <c r="C31" s="70" t="s">
        <v>97</v>
      </c>
      <c r="D31" s="45">
        <f t="shared" si="0"/>
        <v>0</v>
      </c>
      <c r="E31" s="45">
        <f>SUM(E53:E66)</f>
        <v>0</v>
      </c>
      <c r="F31" s="45">
        <f>SUM(E74:E87)</f>
        <v>0</v>
      </c>
      <c r="G31" s="45">
        <f>SUM(E94:E107)</f>
        <v>0</v>
      </c>
      <c r="H31" s="45">
        <f>SUM(E114:E127)</f>
        <v>0</v>
      </c>
      <c r="I31" s="388"/>
      <c r="J31" s="42"/>
      <c r="K31" s="8"/>
      <c r="L31" s="279"/>
    </row>
    <row r="32" spans="1:12" ht="13.5" customHeight="1" thickTop="1">
      <c r="A32" s="278"/>
      <c r="B32" s="40"/>
      <c r="C32" s="8"/>
      <c r="D32" s="8"/>
      <c r="E32" s="8"/>
      <c r="F32" s="8"/>
      <c r="G32" s="8"/>
      <c r="H32" s="8"/>
      <c r="I32" s="8"/>
      <c r="J32" s="42"/>
      <c r="K32" s="8"/>
      <c r="L32" s="279"/>
    </row>
    <row r="33" spans="1:12" ht="13.5" customHeight="1" thickBot="1">
      <c r="A33" s="278"/>
      <c r="B33" s="40"/>
      <c r="C33" s="8"/>
      <c r="D33" s="8"/>
      <c r="E33" s="8"/>
      <c r="F33" s="8"/>
      <c r="G33" s="8"/>
      <c r="H33" s="8"/>
      <c r="I33" s="8"/>
      <c r="J33" s="42"/>
      <c r="K33" s="8"/>
      <c r="L33" s="279"/>
    </row>
    <row r="34" spans="1:12" ht="17.25" customHeight="1" thickBot="1" thickTop="1">
      <c r="A34" s="278"/>
      <c r="B34" s="40"/>
      <c r="C34" s="69" t="s">
        <v>98</v>
      </c>
      <c r="D34" s="45">
        <f>SUM(E34:H34)</f>
        <v>0</v>
      </c>
      <c r="E34" s="45">
        <f>SUM(E11:E31)</f>
        <v>0</v>
      </c>
      <c r="F34" s="45">
        <f>SUM(F11:F31)</f>
        <v>0</v>
      </c>
      <c r="G34" s="45">
        <f>SUM(G11:G31)</f>
        <v>0</v>
      </c>
      <c r="H34" s="45">
        <f>SUM(H11:H31)</f>
        <v>0</v>
      </c>
      <c r="I34" s="8"/>
      <c r="J34" s="42"/>
      <c r="K34" s="8"/>
      <c r="L34" s="279"/>
    </row>
    <row r="35" spans="1:12" ht="17.25" customHeight="1" thickBot="1" thickTop="1">
      <c r="A35" s="278"/>
      <c r="B35" s="40"/>
      <c r="C35" s="72" t="s">
        <v>99</v>
      </c>
      <c r="D35" s="45">
        <f>SUM(E35:H35)</f>
        <v>0</v>
      </c>
      <c r="E35" s="45">
        <f>E34-E31+SUMPRODUCT(E53:E66,K53:K66)</f>
        <v>0</v>
      </c>
      <c r="F35" s="45">
        <f>F34-F31+SUMPRODUCT(E74:E87,K74:K87)</f>
        <v>0</v>
      </c>
      <c r="G35" s="45">
        <f>G34-G31+SUMPRODUCT(E94:E107,K94:K107)</f>
        <v>0</v>
      </c>
      <c r="H35" s="45">
        <f>H34-H31+SUMPRODUCT(E114:E127,K114:K127)</f>
        <v>0</v>
      </c>
      <c r="I35" s="8"/>
      <c r="J35" s="42"/>
      <c r="K35" s="8"/>
      <c r="L35" s="279"/>
    </row>
    <row r="36" spans="1:12" ht="18" customHeight="1" thickBot="1" thickTop="1">
      <c r="A36" s="278"/>
      <c r="B36" s="40"/>
      <c r="C36" s="72" t="s">
        <v>100</v>
      </c>
      <c r="D36" s="45">
        <f>SUM(E36:H36)</f>
        <v>0</v>
      </c>
      <c r="E36" s="21"/>
      <c r="F36" s="21"/>
      <c r="G36" s="21"/>
      <c r="H36" s="21"/>
      <c r="I36" s="8"/>
      <c r="J36" s="42"/>
      <c r="K36" s="8"/>
      <c r="L36" s="279"/>
    </row>
    <row r="37" spans="1:12" ht="14.25" customHeight="1" thickBot="1" thickTop="1">
      <c r="A37" s="278"/>
      <c r="B37" s="40"/>
      <c r="C37" s="8"/>
      <c r="D37" s="8"/>
      <c r="E37" s="8"/>
      <c r="F37" s="8"/>
      <c r="G37" s="8"/>
      <c r="H37" s="8"/>
      <c r="I37" s="8"/>
      <c r="J37" s="42"/>
      <c r="K37" s="8"/>
      <c r="L37" s="279"/>
    </row>
    <row r="38" spans="1:12" ht="17.25" customHeight="1" thickBot="1" thickTop="1">
      <c r="A38" s="278"/>
      <c r="B38" s="40"/>
      <c r="C38" s="73" t="s">
        <v>101</v>
      </c>
      <c r="D38" s="44">
        <f>SUM(E38:H38)</f>
        <v>0</v>
      </c>
      <c r="E38" s="21"/>
      <c r="F38" s="21"/>
      <c r="G38" s="21"/>
      <c r="H38" s="21"/>
      <c r="I38" s="8"/>
      <c r="J38" s="42"/>
      <c r="K38" s="8"/>
      <c r="L38" s="279"/>
    </row>
    <row r="39" spans="1:12" ht="17.25" customHeight="1" thickBot="1" thickTop="1">
      <c r="A39" s="278"/>
      <c r="B39" s="40"/>
      <c r="C39" s="8"/>
      <c r="D39" s="8"/>
      <c r="E39" s="8"/>
      <c r="F39" s="8"/>
      <c r="G39" s="8"/>
      <c r="H39" s="8"/>
      <c r="I39" s="8"/>
      <c r="J39" s="42"/>
      <c r="K39" s="8"/>
      <c r="L39" s="279"/>
    </row>
    <row r="40" spans="1:12" ht="17.25" customHeight="1" thickBot="1" thickTop="1">
      <c r="A40" s="278"/>
      <c r="B40" s="40"/>
      <c r="C40" s="69" t="s">
        <v>102</v>
      </c>
      <c r="D40" s="45">
        <f>SUM(E40:H40)</f>
        <v>0</v>
      </c>
      <c r="E40" s="21"/>
      <c r="F40" s="21"/>
      <c r="G40" s="21"/>
      <c r="H40" s="21"/>
      <c r="I40" s="8"/>
      <c r="J40" s="42"/>
      <c r="K40" s="8"/>
      <c r="L40" s="279"/>
    </row>
    <row r="41" spans="1:12" ht="14.25" customHeight="1" thickBot="1" thickTop="1">
      <c r="A41" s="278"/>
      <c r="B41" s="40"/>
      <c r="C41" s="8"/>
      <c r="D41" s="8"/>
      <c r="E41" s="8"/>
      <c r="F41" s="8"/>
      <c r="G41" s="8"/>
      <c r="H41" s="8"/>
      <c r="I41" s="8"/>
      <c r="J41" s="42"/>
      <c r="K41" s="8"/>
      <c r="L41" s="279"/>
    </row>
    <row r="42" spans="1:12" ht="39" customHeight="1" thickBot="1" thickTop="1">
      <c r="A42" s="278"/>
      <c r="B42" s="40"/>
      <c r="C42" s="295" t="s">
        <v>287</v>
      </c>
      <c r="D42" s="45">
        <f>SUM(E42:H42)</f>
        <v>0</v>
      </c>
      <c r="E42" s="21"/>
      <c r="F42" s="21"/>
      <c r="G42" s="21"/>
      <c r="H42" s="21"/>
      <c r="I42" s="8"/>
      <c r="J42" s="42"/>
      <c r="K42" s="8"/>
      <c r="L42" s="279"/>
    </row>
    <row r="43" spans="1:12" ht="38.25" customHeight="1" thickBot="1" thickTop="1">
      <c r="A43" s="278"/>
      <c r="B43" s="40"/>
      <c r="C43" s="295" t="s">
        <v>288</v>
      </c>
      <c r="D43" s="45">
        <f>SUM(E43:H43)</f>
        <v>0</v>
      </c>
      <c r="E43" s="45">
        <f>MIN(E36,E35)+(E34-E35)+E38+E40</f>
        <v>0</v>
      </c>
      <c r="F43" s="45">
        <f>MIN(F36,F35)+(F34-F35)+F38+F40</f>
        <v>0</v>
      </c>
      <c r="G43" s="45">
        <f>MIN(G36,G35)+(G34-G35)+G38+G40</f>
        <v>0</v>
      </c>
      <c r="H43" s="45">
        <f>MIN(H36,H35)+(H34-H35)+H38+H40</f>
        <v>0</v>
      </c>
      <c r="I43" s="8"/>
      <c r="J43" s="42"/>
      <c r="K43" s="8"/>
      <c r="L43" s="279"/>
    </row>
    <row r="44" spans="1:12" ht="15.75" customHeight="1" thickBot="1" thickTop="1">
      <c r="A44" s="278"/>
      <c r="B44" s="40"/>
      <c r="C44" s="8"/>
      <c r="D44" s="8"/>
      <c r="E44" s="8"/>
      <c r="F44" s="8"/>
      <c r="G44" s="8"/>
      <c r="H44" s="8"/>
      <c r="I44" s="8"/>
      <c r="J44" s="42"/>
      <c r="K44" s="8"/>
      <c r="L44" s="279"/>
    </row>
    <row r="45" spans="1:12" ht="17.25" customHeight="1" thickBot="1" thickTop="1">
      <c r="A45" s="278"/>
      <c r="B45" s="65"/>
      <c r="C45" s="74" t="s">
        <v>103</v>
      </c>
      <c r="D45" s="63">
        <f>SUM(E45:H45)</f>
        <v>0</v>
      </c>
      <c r="E45" s="63">
        <f>E42-E43</f>
        <v>0</v>
      </c>
      <c r="F45" s="63">
        <f>F42-F43</f>
        <v>0</v>
      </c>
      <c r="G45" s="63">
        <f>G42-G43</f>
        <v>0</v>
      </c>
      <c r="H45" s="63">
        <f>H42-H43</f>
        <v>0</v>
      </c>
      <c r="I45" s="64"/>
      <c r="J45" s="66"/>
      <c r="K45" s="8"/>
      <c r="L45" s="279"/>
    </row>
    <row r="46" spans="1:12" ht="6" customHeight="1" thickBot="1" thickTop="1">
      <c r="A46" s="280"/>
      <c r="B46" s="275"/>
      <c r="C46" s="275"/>
      <c r="D46" s="275"/>
      <c r="E46" s="275"/>
      <c r="F46" s="275"/>
      <c r="G46" s="275"/>
      <c r="H46" s="275"/>
      <c r="I46" s="275"/>
      <c r="J46" s="274"/>
      <c r="K46" s="275"/>
      <c r="L46" s="282"/>
    </row>
    <row r="47" spans="1:12" ht="19.5" customHeight="1">
      <c r="A47" s="46"/>
      <c r="B47" s="296"/>
      <c r="C47" s="13"/>
      <c r="D47" s="283"/>
      <c r="E47" s="13"/>
      <c r="F47" s="13"/>
      <c r="G47" s="13"/>
      <c r="H47" s="13"/>
      <c r="I47" s="13"/>
      <c r="J47" s="48"/>
      <c r="K47" s="13"/>
      <c r="L47" s="48"/>
    </row>
    <row r="48" spans="1:12" ht="19.5" customHeight="1">
      <c r="A48" s="278"/>
      <c r="B48" s="40"/>
      <c r="C48" s="8"/>
      <c r="D48" s="306" t="s">
        <v>104</v>
      </c>
      <c r="E48" s="8"/>
      <c r="F48" s="8"/>
      <c r="G48" s="8"/>
      <c r="H48" s="8"/>
      <c r="I48" s="8"/>
      <c r="J48" s="279"/>
      <c r="K48" s="8"/>
      <c r="L48" s="279"/>
    </row>
    <row r="49" spans="1:12" ht="20.25">
      <c r="A49" s="278"/>
      <c r="B49" s="40"/>
      <c r="C49" s="8"/>
      <c r="D49" s="307" t="str">
        <f>"FOR "&amp;YearType&amp;" YEAR "&amp;Year</f>
        <v>FOR CALENDAR YEAR 2006</v>
      </c>
      <c r="E49" s="8"/>
      <c r="F49" s="8"/>
      <c r="G49" s="8"/>
      <c r="H49" s="8"/>
      <c r="I49" s="8"/>
      <c r="J49" s="279"/>
      <c r="K49" s="8"/>
      <c r="L49" s="279"/>
    </row>
    <row r="50" spans="1:12" ht="40.5">
      <c r="A50" s="278"/>
      <c r="B50" s="40"/>
      <c r="C50" s="8"/>
      <c r="D50" s="308" t="s">
        <v>75</v>
      </c>
      <c r="E50" s="8"/>
      <c r="F50" s="8"/>
      <c r="G50" s="8"/>
      <c r="H50" s="8"/>
      <c r="I50" s="8"/>
      <c r="J50" s="279"/>
      <c r="K50" s="8"/>
      <c r="L50" s="279"/>
    </row>
    <row r="51" spans="1:12" ht="16.5" customHeight="1" thickBot="1">
      <c r="A51" s="278"/>
      <c r="B51" s="40"/>
      <c r="C51" s="8"/>
      <c r="D51" s="76"/>
      <c r="E51" s="8"/>
      <c r="F51" s="14" t="s">
        <v>304</v>
      </c>
      <c r="G51" s="8"/>
      <c r="H51" s="8"/>
      <c r="I51" s="8"/>
      <c r="J51" s="279"/>
      <c r="K51" s="8"/>
      <c r="L51" s="279"/>
    </row>
    <row r="52" spans="1:12" ht="34.5" customHeight="1" thickBot="1">
      <c r="A52" s="278"/>
      <c r="B52" s="40"/>
      <c r="C52" s="77" t="s">
        <v>105</v>
      </c>
      <c r="D52" s="77" t="s">
        <v>106</v>
      </c>
      <c r="E52" s="78" t="s">
        <v>107</v>
      </c>
      <c r="F52" s="78" t="s">
        <v>108</v>
      </c>
      <c r="G52" s="8"/>
      <c r="H52" s="77" t="s">
        <v>109</v>
      </c>
      <c r="I52" s="77" t="s">
        <v>77</v>
      </c>
      <c r="J52" s="279"/>
      <c r="K52" s="8"/>
      <c r="L52" s="279"/>
    </row>
    <row r="53" spans="1:12" ht="16.5" customHeight="1" thickBot="1" thickTop="1">
      <c r="A53" s="278"/>
      <c r="B53" s="79" t="s">
        <v>110</v>
      </c>
      <c r="C53" s="12"/>
      <c r="D53" s="21"/>
      <c r="E53" s="21"/>
      <c r="F53" s="20"/>
      <c r="G53" s="8"/>
      <c r="H53" s="80">
        <f aca="true" t="shared" si="1" ref="H53:H66">IF(D53&gt;0,E53/D53,"")</f>
      </c>
      <c r="I53" s="12"/>
      <c r="J53" s="279"/>
      <c r="K53" s="8">
        <f aca="true" t="shared" si="2" ref="K53:K66">IF(F53,1,0)</f>
        <v>0</v>
      </c>
      <c r="L53" s="279"/>
    </row>
    <row r="54" spans="1:12" ht="17.25" customHeight="1" thickBot="1" thickTop="1">
      <c r="A54" s="278"/>
      <c r="B54" s="79" t="s">
        <v>111</v>
      </c>
      <c r="C54" s="12"/>
      <c r="D54" s="21"/>
      <c r="E54" s="21"/>
      <c r="F54" s="20"/>
      <c r="G54" s="8"/>
      <c r="H54" s="81">
        <f t="shared" si="1"/>
      </c>
      <c r="I54" s="12"/>
      <c r="J54" s="279"/>
      <c r="K54" s="8">
        <f t="shared" si="2"/>
        <v>0</v>
      </c>
      <c r="L54" s="279"/>
    </row>
    <row r="55" spans="1:12" ht="17.25" customHeight="1" thickBot="1" thickTop="1">
      <c r="A55" s="278"/>
      <c r="B55" s="79" t="s">
        <v>112</v>
      </c>
      <c r="C55" s="12"/>
      <c r="D55" s="21"/>
      <c r="E55" s="21"/>
      <c r="F55" s="20"/>
      <c r="G55" s="8"/>
      <c r="H55" s="81">
        <f t="shared" si="1"/>
      </c>
      <c r="I55" s="12"/>
      <c r="J55" s="279"/>
      <c r="K55" s="8">
        <f t="shared" si="2"/>
        <v>0</v>
      </c>
      <c r="L55" s="279"/>
    </row>
    <row r="56" spans="1:12" ht="17.25" customHeight="1" thickBot="1" thickTop="1">
      <c r="A56" s="278"/>
      <c r="B56" s="79" t="s">
        <v>113</v>
      </c>
      <c r="C56" s="12"/>
      <c r="D56" s="21"/>
      <c r="E56" s="21"/>
      <c r="F56" s="20"/>
      <c r="G56" s="8"/>
      <c r="H56" s="81">
        <f t="shared" si="1"/>
      </c>
      <c r="I56" s="12"/>
      <c r="J56" s="279"/>
      <c r="K56" s="8">
        <f t="shared" si="2"/>
        <v>0</v>
      </c>
      <c r="L56" s="279"/>
    </row>
    <row r="57" spans="1:12" ht="17.25" customHeight="1" thickBot="1" thickTop="1">
      <c r="A57" s="278"/>
      <c r="B57" s="79" t="s">
        <v>114</v>
      </c>
      <c r="C57" s="12"/>
      <c r="D57" s="21"/>
      <c r="E57" s="21"/>
      <c r="F57" s="20"/>
      <c r="G57" s="8"/>
      <c r="H57" s="81">
        <f t="shared" si="1"/>
      </c>
      <c r="I57" s="12"/>
      <c r="J57" s="279"/>
      <c r="K57" s="8">
        <f t="shared" si="2"/>
        <v>0</v>
      </c>
      <c r="L57" s="279"/>
    </row>
    <row r="58" spans="1:12" ht="17.25" customHeight="1" thickBot="1" thickTop="1">
      <c r="A58" s="278"/>
      <c r="B58" s="79" t="s">
        <v>115</v>
      </c>
      <c r="C58" s="12"/>
      <c r="D58" s="21"/>
      <c r="E58" s="21"/>
      <c r="F58" s="20"/>
      <c r="G58" s="8"/>
      <c r="H58" s="81">
        <f t="shared" si="1"/>
      </c>
      <c r="I58" s="12"/>
      <c r="J58" s="279"/>
      <c r="K58" s="8">
        <f t="shared" si="2"/>
        <v>0</v>
      </c>
      <c r="L58" s="279"/>
    </row>
    <row r="59" spans="1:12" ht="17.25" customHeight="1" thickBot="1" thickTop="1">
      <c r="A59" s="278"/>
      <c r="B59" s="79" t="s">
        <v>116</v>
      </c>
      <c r="C59" s="12"/>
      <c r="D59" s="21"/>
      <c r="E59" s="21"/>
      <c r="F59" s="20"/>
      <c r="G59" s="8"/>
      <c r="H59" s="81">
        <f t="shared" si="1"/>
      </c>
      <c r="I59" s="12"/>
      <c r="J59" s="279"/>
      <c r="K59" s="8">
        <f t="shared" si="2"/>
        <v>0</v>
      </c>
      <c r="L59" s="279"/>
    </row>
    <row r="60" spans="1:12" ht="17.25" customHeight="1" thickBot="1" thickTop="1">
      <c r="A60" s="278"/>
      <c r="B60" s="79" t="s">
        <v>117</v>
      </c>
      <c r="C60" s="12"/>
      <c r="D60" s="21"/>
      <c r="E60" s="21"/>
      <c r="F60" s="20"/>
      <c r="G60" s="8"/>
      <c r="H60" s="81">
        <f t="shared" si="1"/>
      </c>
      <c r="I60" s="12"/>
      <c r="J60" s="279"/>
      <c r="K60" s="8">
        <f t="shared" si="2"/>
        <v>0</v>
      </c>
      <c r="L60" s="279"/>
    </row>
    <row r="61" spans="1:12" ht="17.25" customHeight="1" thickBot="1" thickTop="1">
      <c r="A61" s="278"/>
      <c r="B61" s="79" t="s">
        <v>118</v>
      </c>
      <c r="C61" s="12"/>
      <c r="D61" s="21"/>
      <c r="E61" s="21"/>
      <c r="F61" s="20"/>
      <c r="G61" s="8"/>
      <c r="H61" s="81">
        <f t="shared" si="1"/>
      </c>
      <c r="I61" s="12"/>
      <c r="J61" s="279"/>
      <c r="K61" s="8">
        <f t="shared" si="2"/>
        <v>0</v>
      </c>
      <c r="L61" s="279"/>
    </row>
    <row r="62" spans="1:12" ht="17.25" customHeight="1" thickBot="1" thickTop="1">
      <c r="A62" s="278"/>
      <c r="B62" s="79" t="s">
        <v>119</v>
      </c>
      <c r="C62" s="12"/>
      <c r="D62" s="21"/>
      <c r="E62" s="21"/>
      <c r="F62" s="20"/>
      <c r="G62" s="8"/>
      <c r="H62" s="81">
        <f t="shared" si="1"/>
      </c>
      <c r="I62" s="12"/>
      <c r="J62" s="279"/>
      <c r="K62" s="8">
        <f t="shared" si="2"/>
        <v>0</v>
      </c>
      <c r="L62" s="279"/>
    </row>
    <row r="63" spans="1:12" ht="17.25" customHeight="1" thickBot="1" thickTop="1">
      <c r="A63" s="278"/>
      <c r="B63" s="79" t="s">
        <v>120</v>
      </c>
      <c r="C63" s="12"/>
      <c r="D63" s="21"/>
      <c r="E63" s="21"/>
      <c r="F63" s="20"/>
      <c r="G63" s="8"/>
      <c r="H63" s="81">
        <f t="shared" si="1"/>
      </c>
      <c r="I63" s="12"/>
      <c r="J63" s="279"/>
      <c r="K63" s="8">
        <f t="shared" si="2"/>
        <v>0</v>
      </c>
      <c r="L63" s="279"/>
    </row>
    <row r="64" spans="1:12" ht="17.25" customHeight="1" thickBot="1" thickTop="1">
      <c r="A64" s="278"/>
      <c r="B64" s="79" t="s">
        <v>121</v>
      </c>
      <c r="C64" s="12"/>
      <c r="D64" s="60"/>
      <c r="E64" s="60"/>
      <c r="F64" s="20"/>
      <c r="G64" s="8"/>
      <c r="H64" s="81">
        <f t="shared" si="1"/>
      </c>
      <c r="I64" s="12"/>
      <c r="J64" s="279"/>
      <c r="K64" s="8">
        <f t="shared" si="2"/>
        <v>0</v>
      </c>
      <c r="L64" s="279"/>
    </row>
    <row r="65" spans="1:12" ht="17.25" customHeight="1" thickBot="1" thickTop="1">
      <c r="A65" s="278"/>
      <c r="B65" s="79" t="s">
        <v>122</v>
      </c>
      <c r="C65" s="12"/>
      <c r="D65" s="60"/>
      <c r="E65" s="60"/>
      <c r="F65" s="15"/>
      <c r="G65" s="8"/>
      <c r="H65" s="81">
        <f t="shared" si="1"/>
      </c>
      <c r="I65" s="12"/>
      <c r="J65" s="279"/>
      <c r="K65" s="8">
        <f t="shared" si="2"/>
        <v>0</v>
      </c>
      <c r="L65" s="279"/>
    </row>
    <row r="66" spans="1:12" ht="17.25" customHeight="1" thickBot="1" thickTop="1">
      <c r="A66" s="278"/>
      <c r="B66" s="79" t="s">
        <v>22</v>
      </c>
      <c r="C66" s="12"/>
      <c r="D66" s="60"/>
      <c r="E66" s="60"/>
      <c r="F66" s="15"/>
      <c r="G66" s="8"/>
      <c r="H66" s="81">
        <f t="shared" si="1"/>
      </c>
      <c r="I66" s="12"/>
      <c r="J66" s="279"/>
      <c r="K66" s="8">
        <f t="shared" si="2"/>
        <v>0</v>
      </c>
      <c r="L66" s="279"/>
    </row>
    <row r="67" spans="1:12" ht="17.25" customHeight="1" thickBot="1">
      <c r="A67" s="278"/>
      <c r="B67" s="301"/>
      <c r="C67" s="302"/>
      <c r="D67" s="303"/>
      <c r="E67" s="303"/>
      <c r="F67" s="304"/>
      <c r="G67" s="8"/>
      <c r="H67" s="305"/>
      <c r="I67" s="302"/>
      <c r="J67" s="279"/>
      <c r="K67" s="8"/>
      <c r="L67" s="279"/>
    </row>
    <row r="68" spans="1:12" ht="19.5" customHeight="1" thickTop="1">
      <c r="A68" s="278"/>
      <c r="B68" s="40"/>
      <c r="C68" s="37"/>
      <c r="D68" s="75"/>
      <c r="E68" s="37"/>
      <c r="F68" s="37"/>
      <c r="G68" s="37"/>
      <c r="H68" s="37"/>
      <c r="I68" s="37"/>
      <c r="J68" s="279"/>
      <c r="K68" s="8"/>
      <c r="L68" s="279"/>
    </row>
    <row r="69" spans="1:12" ht="19.5" customHeight="1">
      <c r="A69" s="278"/>
      <c r="B69" s="40"/>
      <c r="C69" s="8"/>
      <c r="D69" s="306" t="s">
        <v>104</v>
      </c>
      <c r="E69" s="8"/>
      <c r="F69" s="8"/>
      <c r="G69" s="8"/>
      <c r="H69" s="8"/>
      <c r="I69" s="8"/>
      <c r="J69" s="279"/>
      <c r="K69" s="8"/>
      <c r="L69" s="279"/>
    </row>
    <row r="70" spans="1:12" ht="20.25">
      <c r="A70" s="278"/>
      <c r="B70" s="40"/>
      <c r="C70" s="8"/>
      <c r="D70" s="307" t="str">
        <f>"FOR "&amp;YearType&amp;" YEAR "&amp;Year</f>
        <v>FOR CALENDAR YEAR 2006</v>
      </c>
      <c r="E70" s="8"/>
      <c r="F70" s="8"/>
      <c r="G70" s="8"/>
      <c r="H70" s="8"/>
      <c r="I70" s="8"/>
      <c r="J70" s="279"/>
      <c r="K70" s="8"/>
      <c r="L70" s="279"/>
    </row>
    <row r="71" spans="1:12" ht="20.25">
      <c r="A71" s="278"/>
      <c r="B71" s="40"/>
      <c r="C71" s="8"/>
      <c r="D71" s="309" t="s">
        <v>76</v>
      </c>
      <c r="E71" s="8"/>
      <c r="F71" s="8"/>
      <c r="G71" s="8"/>
      <c r="H71" s="8"/>
      <c r="I71" s="8"/>
      <c r="J71" s="279"/>
      <c r="K71" s="8"/>
      <c r="L71" s="279"/>
    </row>
    <row r="72" spans="1:12" ht="16.5" customHeight="1" thickBot="1">
      <c r="A72" s="278"/>
      <c r="B72" s="40"/>
      <c r="C72" s="8"/>
      <c r="D72" s="82"/>
      <c r="E72" s="8"/>
      <c r="F72" s="14" t="s">
        <v>304</v>
      </c>
      <c r="G72" s="8"/>
      <c r="H72" s="8"/>
      <c r="I72" s="8"/>
      <c r="J72" s="279"/>
      <c r="K72" s="8"/>
      <c r="L72" s="279"/>
    </row>
    <row r="73" spans="1:12" ht="32.25" customHeight="1" thickBot="1">
      <c r="A73" s="278"/>
      <c r="B73" s="40"/>
      <c r="C73" s="77" t="s">
        <v>105</v>
      </c>
      <c r="D73" s="77" t="s">
        <v>106</v>
      </c>
      <c r="E73" s="78" t="s">
        <v>107</v>
      </c>
      <c r="F73" s="78" t="s">
        <v>108</v>
      </c>
      <c r="G73" s="83"/>
      <c r="H73" s="77" t="s">
        <v>109</v>
      </c>
      <c r="I73" s="77" t="s">
        <v>77</v>
      </c>
      <c r="J73" s="297"/>
      <c r="K73" s="8"/>
      <c r="L73" s="279"/>
    </row>
    <row r="74" spans="1:12" ht="16.5" customHeight="1" thickBot="1">
      <c r="A74" s="278"/>
      <c r="B74" s="79" t="s">
        <v>110</v>
      </c>
      <c r="C74" s="12"/>
      <c r="D74" s="21"/>
      <c r="E74" s="21"/>
      <c r="F74" s="20"/>
      <c r="G74" s="8"/>
      <c r="H74" s="85">
        <f aca="true" t="shared" si="3" ref="H74:H87">IF(D74&gt;0,E74/D74,"")</f>
      </c>
      <c r="I74" s="12"/>
      <c r="J74" s="298"/>
      <c r="K74" s="8">
        <f aca="true" t="shared" si="4" ref="K74:K87">IF(F74,1,0)</f>
        <v>0</v>
      </c>
      <c r="L74" s="279"/>
    </row>
    <row r="75" spans="1:12" ht="17.25" customHeight="1" thickBot="1" thickTop="1">
      <c r="A75" s="278"/>
      <c r="B75" s="79" t="s">
        <v>111</v>
      </c>
      <c r="C75" s="12"/>
      <c r="D75" s="21"/>
      <c r="E75" s="21"/>
      <c r="F75" s="20"/>
      <c r="G75" s="8"/>
      <c r="H75" s="81">
        <f t="shared" si="3"/>
      </c>
      <c r="I75" s="12"/>
      <c r="J75" s="298"/>
      <c r="K75" s="8">
        <f t="shared" si="4"/>
        <v>0</v>
      </c>
      <c r="L75" s="279"/>
    </row>
    <row r="76" spans="1:12" ht="17.25" customHeight="1" thickBot="1" thickTop="1">
      <c r="A76" s="278"/>
      <c r="B76" s="79" t="s">
        <v>112</v>
      </c>
      <c r="C76" s="12"/>
      <c r="D76" s="21"/>
      <c r="E76" s="21"/>
      <c r="F76" s="20"/>
      <c r="G76" s="8"/>
      <c r="H76" s="81">
        <f t="shared" si="3"/>
      </c>
      <c r="I76" s="12"/>
      <c r="J76" s="298"/>
      <c r="K76" s="8">
        <f t="shared" si="4"/>
        <v>0</v>
      </c>
      <c r="L76" s="279"/>
    </row>
    <row r="77" spans="1:12" ht="17.25" customHeight="1" thickBot="1" thickTop="1">
      <c r="A77" s="278"/>
      <c r="B77" s="79" t="s">
        <v>113</v>
      </c>
      <c r="C77" s="12"/>
      <c r="D77" s="21"/>
      <c r="E77" s="21"/>
      <c r="F77" s="20"/>
      <c r="G77" s="8"/>
      <c r="H77" s="81">
        <f t="shared" si="3"/>
      </c>
      <c r="I77" s="12"/>
      <c r="J77" s="298"/>
      <c r="K77" s="8">
        <f t="shared" si="4"/>
        <v>0</v>
      </c>
      <c r="L77" s="279"/>
    </row>
    <row r="78" spans="1:12" ht="17.25" customHeight="1" thickBot="1" thickTop="1">
      <c r="A78" s="278"/>
      <c r="B78" s="79" t="s">
        <v>114</v>
      </c>
      <c r="C78" s="12"/>
      <c r="D78" s="21"/>
      <c r="E78" s="21"/>
      <c r="F78" s="20"/>
      <c r="G78" s="8"/>
      <c r="H78" s="81">
        <f t="shared" si="3"/>
      </c>
      <c r="I78" s="12"/>
      <c r="J78" s="298"/>
      <c r="K78" s="8">
        <f t="shared" si="4"/>
        <v>0</v>
      </c>
      <c r="L78" s="279"/>
    </row>
    <row r="79" spans="1:12" ht="17.25" customHeight="1" thickBot="1" thickTop="1">
      <c r="A79" s="278"/>
      <c r="B79" s="79" t="s">
        <v>115</v>
      </c>
      <c r="C79" s="12"/>
      <c r="D79" s="21"/>
      <c r="E79" s="21"/>
      <c r="F79" s="20"/>
      <c r="G79" s="8"/>
      <c r="H79" s="81">
        <f t="shared" si="3"/>
      </c>
      <c r="I79" s="12"/>
      <c r="J79" s="298"/>
      <c r="K79" s="8">
        <f t="shared" si="4"/>
        <v>0</v>
      </c>
      <c r="L79" s="279"/>
    </row>
    <row r="80" spans="1:12" ht="17.25" customHeight="1" thickBot="1" thickTop="1">
      <c r="A80" s="278"/>
      <c r="B80" s="79" t="s">
        <v>116</v>
      </c>
      <c r="C80" s="12"/>
      <c r="D80" s="21"/>
      <c r="E80" s="21"/>
      <c r="F80" s="20"/>
      <c r="G80" s="8"/>
      <c r="H80" s="81">
        <f t="shared" si="3"/>
      </c>
      <c r="I80" s="12"/>
      <c r="J80" s="298"/>
      <c r="K80" s="8">
        <f t="shared" si="4"/>
        <v>0</v>
      </c>
      <c r="L80" s="279"/>
    </row>
    <row r="81" spans="1:12" ht="17.25" customHeight="1" thickBot="1" thickTop="1">
      <c r="A81" s="278"/>
      <c r="B81" s="79" t="s">
        <v>117</v>
      </c>
      <c r="C81" s="12"/>
      <c r="D81" s="21"/>
      <c r="E81" s="21"/>
      <c r="F81" s="20"/>
      <c r="G81" s="8"/>
      <c r="H81" s="81">
        <f t="shared" si="3"/>
      </c>
      <c r="I81" s="12"/>
      <c r="J81" s="298"/>
      <c r="K81" s="8">
        <f t="shared" si="4"/>
        <v>0</v>
      </c>
      <c r="L81" s="279"/>
    </row>
    <row r="82" spans="1:12" ht="17.25" customHeight="1" thickBot="1" thickTop="1">
      <c r="A82" s="278"/>
      <c r="B82" s="79" t="s">
        <v>118</v>
      </c>
      <c r="C82" s="12"/>
      <c r="D82" s="21"/>
      <c r="E82" s="21"/>
      <c r="F82" s="20"/>
      <c r="G82" s="8"/>
      <c r="H82" s="81">
        <f t="shared" si="3"/>
      </c>
      <c r="I82" s="12"/>
      <c r="J82" s="298"/>
      <c r="K82" s="8">
        <f t="shared" si="4"/>
        <v>0</v>
      </c>
      <c r="L82" s="279"/>
    </row>
    <row r="83" spans="1:12" ht="17.25" customHeight="1" thickBot="1" thickTop="1">
      <c r="A83" s="278"/>
      <c r="B83" s="79" t="s">
        <v>119</v>
      </c>
      <c r="C83" s="12"/>
      <c r="D83" s="21"/>
      <c r="E83" s="21"/>
      <c r="F83" s="20"/>
      <c r="G83" s="8"/>
      <c r="H83" s="81">
        <f t="shared" si="3"/>
      </c>
      <c r="I83" s="12"/>
      <c r="J83" s="298"/>
      <c r="K83" s="8">
        <f t="shared" si="4"/>
        <v>0</v>
      </c>
      <c r="L83" s="279"/>
    </row>
    <row r="84" spans="1:12" ht="17.25" customHeight="1" thickBot="1" thickTop="1">
      <c r="A84" s="278"/>
      <c r="B84" s="79" t="s">
        <v>120</v>
      </c>
      <c r="C84" s="12"/>
      <c r="D84" s="21"/>
      <c r="E84" s="21"/>
      <c r="F84" s="20"/>
      <c r="G84" s="8"/>
      <c r="H84" s="81">
        <f t="shared" si="3"/>
      </c>
      <c r="I84" s="12"/>
      <c r="J84" s="298"/>
      <c r="K84" s="8">
        <f t="shared" si="4"/>
        <v>0</v>
      </c>
      <c r="L84" s="279"/>
    </row>
    <row r="85" spans="1:12" ht="17.25" customHeight="1" thickBot="1" thickTop="1">
      <c r="A85" s="278"/>
      <c r="B85" s="79" t="s">
        <v>121</v>
      </c>
      <c r="C85" s="12"/>
      <c r="D85" s="21"/>
      <c r="E85" s="21"/>
      <c r="F85" s="20"/>
      <c r="G85" s="8"/>
      <c r="H85" s="81">
        <f t="shared" si="3"/>
      </c>
      <c r="I85" s="12"/>
      <c r="J85" s="298"/>
      <c r="K85" s="8">
        <f t="shared" si="4"/>
        <v>0</v>
      </c>
      <c r="L85" s="279"/>
    </row>
    <row r="86" spans="1:12" ht="17.25" customHeight="1" thickBot="1" thickTop="1">
      <c r="A86" s="278"/>
      <c r="B86" s="79" t="s">
        <v>122</v>
      </c>
      <c r="C86" s="12"/>
      <c r="D86" s="21"/>
      <c r="E86" s="21"/>
      <c r="F86" s="20"/>
      <c r="G86" s="8"/>
      <c r="H86" s="81">
        <f t="shared" si="3"/>
      </c>
      <c r="I86" s="12"/>
      <c r="J86" s="298"/>
      <c r="K86" s="8">
        <f t="shared" si="4"/>
        <v>0</v>
      </c>
      <c r="L86" s="279"/>
    </row>
    <row r="87" spans="1:12" ht="17.25" customHeight="1" thickBot="1" thickTop="1">
      <c r="A87" s="278"/>
      <c r="B87" s="79" t="s">
        <v>22</v>
      </c>
      <c r="C87" s="12"/>
      <c r="D87" s="21"/>
      <c r="E87" s="21"/>
      <c r="F87" s="20"/>
      <c r="G87" s="8"/>
      <c r="H87" s="81">
        <f t="shared" si="3"/>
      </c>
      <c r="I87" s="12"/>
      <c r="J87" s="298"/>
      <c r="K87" s="8">
        <f t="shared" si="4"/>
        <v>0</v>
      </c>
      <c r="L87" s="279"/>
    </row>
    <row r="88" spans="1:12" ht="6" customHeight="1" thickBot="1" thickTop="1">
      <c r="A88" s="280"/>
      <c r="B88" s="274"/>
      <c r="C88" s="274"/>
      <c r="D88" s="274"/>
      <c r="E88" s="274"/>
      <c r="F88" s="274"/>
      <c r="G88" s="274"/>
      <c r="H88" s="275"/>
      <c r="I88" s="274"/>
      <c r="J88" s="299"/>
      <c r="K88" s="275"/>
      <c r="L88" s="282"/>
    </row>
    <row r="89" spans="1:12" ht="19.5" customHeight="1">
      <c r="A89" s="46"/>
      <c r="B89" s="296"/>
      <c r="C89" s="13"/>
      <c r="D89" s="283"/>
      <c r="E89" s="13"/>
      <c r="F89" s="13"/>
      <c r="G89" s="13"/>
      <c r="H89" s="13"/>
      <c r="I89" s="13"/>
      <c r="J89" s="300"/>
      <c r="K89" s="13"/>
      <c r="L89" s="48"/>
    </row>
    <row r="90" spans="1:12" ht="19.5" customHeight="1">
      <c r="A90" s="278"/>
      <c r="B90" s="40"/>
      <c r="C90" s="8"/>
      <c r="D90" s="9" t="s">
        <v>104</v>
      </c>
      <c r="E90" s="8"/>
      <c r="F90" s="8"/>
      <c r="G90" s="8"/>
      <c r="H90" s="8"/>
      <c r="I90" s="8"/>
      <c r="J90" s="42"/>
      <c r="K90" s="8"/>
      <c r="L90" s="279"/>
    </row>
    <row r="91" spans="1:12" ht="15.75" customHeight="1">
      <c r="A91" s="278"/>
      <c r="B91" s="40"/>
      <c r="C91" s="8"/>
      <c r="D91" s="11" t="str">
        <f>"FOR "&amp;YearType&amp;" YEAR "&amp;Year</f>
        <v>FOR CALENDAR YEAR 2006</v>
      </c>
      <c r="E91" s="8"/>
      <c r="F91" s="8"/>
      <c r="G91" s="8"/>
      <c r="H91" s="8"/>
      <c r="I91" s="8"/>
      <c r="J91" s="42"/>
      <c r="K91" s="8"/>
      <c r="L91" s="279"/>
    </row>
    <row r="92" spans="1:12" ht="16.5" customHeight="1" thickBot="1">
      <c r="A92" s="278"/>
      <c r="B92" s="40"/>
      <c r="C92" s="8"/>
      <c r="D92" s="82" t="s">
        <v>293</v>
      </c>
      <c r="E92" s="8"/>
      <c r="F92" s="14" t="s">
        <v>304</v>
      </c>
      <c r="G92" s="8"/>
      <c r="H92" s="8"/>
      <c r="I92" s="8"/>
      <c r="J92" s="42"/>
      <c r="K92" s="8"/>
      <c r="L92" s="279"/>
    </row>
    <row r="93" spans="1:12" ht="32.25" customHeight="1" thickBot="1">
      <c r="A93" s="278"/>
      <c r="B93" s="40"/>
      <c r="C93" s="77" t="s">
        <v>105</v>
      </c>
      <c r="D93" s="77" t="s">
        <v>106</v>
      </c>
      <c r="E93" s="78" t="s">
        <v>107</v>
      </c>
      <c r="F93" s="78" t="s">
        <v>108</v>
      </c>
      <c r="G93" s="83"/>
      <c r="H93" s="77" t="s">
        <v>109</v>
      </c>
      <c r="I93" s="77" t="s">
        <v>77</v>
      </c>
      <c r="J93" s="84"/>
      <c r="K93" s="8"/>
      <c r="L93" s="279"/>
    </row>
    <row r="94" spans="1:12" ht="16.5" customHeight="1" thickBot="1">
      <c r="A94" s="278"/>
      <c r="B94" s="79" t="s">
        <v>110</v>
      </c>
      <c r="C94" s="12"/>
      <c r="D94" s="21"/>
      <c r="E94" s="21"/>
      <c r="F94" s="20"/>
      <c r="G94" s="8"/>
      <c r="H94" s="85">
        <f aca="true" t="shared" si="5" ref="H94:H107">IF(D94&gt;0,E94/D94,"")</f>
      </c>
      <c r="I94" s="12"/>
      <c r="J94" s="86"/>
      <c r="K94" s="8">
        <f aca="true" t="shared" si="6" ref="K94:K107">IF(F94,1,0)</f>
        <v>0</v>
      </c>
      <c r="L94" s="279"/>
    </row>
    <row r="95" spans="1:12" ht="17.25" customHeight="1" thickBot="1" thickTop="1">
      <c r="A95" s="278"/>
      <c r="B95" s="79" t="s">
        <v>111</v>
      </c>
      <c r="C95" s="12"/>
      <c r="D95" s="21"/>
      <c r="E95" s="21"/>
      <c r="F95" s="20"/>
      <c r="G95" s="8"/>
      <c r="H95" s="81">
        <f t="shared" si="5"/>
      </c>
      <c r="I95" s="12"/>
      <c r="J95" s="86"/>
      <c r="K95" s="8">
        <f t="shared" si="6"/>
        <v>0</v>
      </c>
      <c r="L95" s="279"/>
    </row>
    <row r="96" spans="1:12" ht="17.25" customHeight="1" thickBot="1" thickTop="1">
      <c r="A96" s="278"/>
      <c r="B96" s="79" t="s">
        <v>112</v>
      </c>
      <c r="C96" s="12"/>
      <c r="D96" s="21"/>
      <c r="E96" s="21"/>
      <c r="F96" s="20"/>
      <c r="G96" s="8"/>
      <c r="H96" s="81">
        <f t="shared" si="5"/>
      </c>
      <c r="I96" s="12"/>
      <c r="J96" s="86"/>
      <c r="K96" s="8">
        <f t="shared" si="6"/>
        <v>0</v>
      </c>
      <c r="L96" s="279"/>
    </row>
    <row r="97" spans="1:12" ht="17.25" customHeight="1" thickBot="1" thickTop="1">
      <c r="A97" s="278"/>
      <c r="B97" s="79" t="s">
        <v>113</v>
      </c>
      <c r="C97" s="12"/>
      <c r="D97" s="21"/>
      <c r="E97" s="21"/>
      <c r="F97" s="20"/>
      <c r="G97" s="8"/>
      <c r="H97" s="81">
        <f t="shared" si="5"/>
      </c>
      <c r="I97" s="12"/>
      <c r="J97" s="86"/>
      <c r="K97" s="8">
        <f t="shared" si="6"/>
        <v>0</v>
      </c>
      <c r="L97" s="279"/>
    </row>
    <row r="98" spans="1:12" ht="17.25" customHeight="1" thickBot="1" thickTop="1">
      <c r="A98" s="278"/>
      <c r="B98" s="79" t="s">
        <v>114</v>
      </c>
      <c r="C98" s="12"/>
      <c r="D98" s="21"/>
      <c r="E98" s="21"/>
      <c r="F98" s="20"/>
      <c r="G98" s="8"/>
      <c r="H98" s="81">
        <f t="shared" si="5"/>
      </c>
      <c r="I98" s="12"/>
      <c r="J98" s="86"/>
      <c r="K98" s="8">
        <f t="shared" si="6"/>
        <v>0</v>
      </c>
      <c r="L98" s="279"/>
    </row>
    <row r="99" spans="1:12" ht="17.25" customHeight="1" thickBot="1" thickTop="1">
      <c r="A99" s="278"/>
      <c r="B99" s="79" t="s">
        <v>115</v>
      </c>
      <c r="C99" s="12"/>
      <c r="D99" s="21"/>
      <c r="E99" s="21"/>
      <c r="F99" s="20"/>
      <c r="G99" s="8"/>
      <c r="H99" s="81">
        <f t="shared" si="5"/>
      </c>
      <c r="I99" s="12"/>
      <c r="J99" s="86"/>
      <c r="K99" s="8">
        <f t="shared" si="6"/>
        <v>0</v>
      </c>
      <c r="L99" s="279"/>
    </row>
    <row r="100" spans="1:12" ht="17.25" customHeight="1" thickBot="1" thickTop="1">
      <c r="A100" s="278"/>
      <c r="B100" s="79" t="s">
        <v>116</v>
      </c>
      <c r="C100" s="12"/>
      <c r="D100" s="21"/>
      <c r="E100" s="21"/>
      <c r="F100" s="20"/>
      <c r="G100" s="8"/>
      <c r="H100" s="81">
        <f t="shared" si="5"/>
      </c>
      <c r="I100" s="12"/>
      <c r="J100" s="86"/>
      <c r="K100" s="8">
        <f t="shared" si="6"/>
        <v>0</v>
      </c>
      <c r="L100" s="279"/>
    </row>
    <row r="101" spans="1:12" ht="17.25" customHeight="1" thickBot="1" thickTop="1">
      <c r="A101" s="278"/>
      <c r="B101" s="79" t="s">
        <v>117</v>
      </c>
      <c r="C101" s="12"/>
      <c r="D101" s="21"/>
      <c r="E101" s="21"/>
      <c r="F101" s="20"/>
      <c r="G101" s="8"/>
      <c r="H101" s="81">
        <f t="shared" si="5"/>
      </c>
      <c r="I101" s="12"/>
      <c r="J101" s="86"/>
      <c r="K101" s="8">
        <f t="shared" si="6"/>
        <v>0</v>
      </c>
      <c r="L101" s="279"/>
    </row>
    <row r="102" spans="1:12" ht="17.25" customHeight="1" thickBot="1" thickTop="1">
      <c r="A102" s="278"/>
      <c r="B102" s="79" t="s">
        <v>118</v>
      </c>
      <c r="C102" s="12"/>
      <c r="D102" s="21"/>
      <c r="E102" s="21"/>
      <c r="F102" s="20"/>
      <c r="G102" s="8"/>
      <c r="H102" s="81">
        <f t="shared" si="5"/>
      </c>
      <c r="I102" s="12"/>
      <c r="J102" s="86"/>
      <c r="K102" s="8">
        <f t="shared" si="6"/>
        <v>0</v>
      </c>
      <c r="L102" s="279"/>
    </row>
    <row r="103" spans="1:12" ht="17.25" customHeight="1" thickBot="1" thickTop="1">
      <c r="A103" s="278"/>
      <c r="B103" s="79" t="s">
        <v>119</v>
      </c>
      <c r="C103" s="12"/>
      <c r="D103" s="21"/>
      <c r="E103" s="21"/>
      <c r="F103" s="20"/>
      <c r="G103" s="8"/>
      <c r="H103" s="81">
        <f t="shared" si="5"/>
      </c>
      <c r="I103" s="12"/>
      <c r="J103" s="86"/>
      <c r="K103" s="8">
        <f t="shared" si="6"/>
        <v>0</v>
      </c>
      <c r="L103" s="279"/>
    </row>
    <row r="104" spans="1:12" ht="17.25" customHeight="1" thickBot="1" thickTop="1">
      <c r="A104" s="278"/>
      <c r="B104" s="79" t="s">
        <v>120</v>
      </c>
      <c r="C104" s="12"/>
      <c r="D104" s="21"/>
      <c r="E104" s="21"/>
      <c r="F104" s="20"/>
      <c r="G104" s="8"/>
      <c r="H104" s="81">
        <f t="shared" si="5"/>
      </c>
      <c r="I104" s="12"/>
      <c r="J104" s="86"/>
      <c r="K104" s="8">
        <f t="shared" si="6"/>
        <v>0</v>
      </c>
      <c r="L104" s="279"/>
    </row>
    <row r="105" spans="1:12" ht="17.25" customHeight="1" thickBot="1" thickTop="1">
      <c r="A105" s="278"/>
      <c r="B105" s="79" t="s">
        <v>121</v>
      </c>
      <c r="C105" s="12"/>
      <c r="D105" s="21"/>
      <c r="E105" s="21"/>
      <c r="F105" s="20"/>
      <c r="G105" s="8"/>
      <c r="H105" s="81">
        <f t="shared" si="5"/>
      </c>
      <c r="I105" s="12"/>
      <c r="J105" s="86"/>
      <c r="K105" s="8">
        <f t="shared" si="6"/>
        <v>0</v>
      </c>
      <c r="L105" s="279"/>
    </row>
    <row r="106" spans="1:12" ht="17.25" customHeight="1" thickBot="1" thickTop="1">
      <c r="A106" s="278"/>
      <c r="B106" s="79" t="s">
        <v>122</v>
      </c>
      <c r="C106" s="12"/>
      <c r="D106" s="60"/>
      <c r="E106" s="60"/>
      <c r="F106" s="20"/>
      <c r="G106" s="8"/>
      <c r="H106" s="81">
        <f t="shared" si="5"/>
      </c>
      <c r="I106" s="12"/>
      <c r="J106" s="86"/>
      <c r="K106" s="8">
        <f t="shared" si="6"/>
        <v>0</v>
      </c>
      <c r="L106" s="279"/>
    </row>
    <row r="107" spans="1:12" ht="17.25" customHeight="1" thickBot="1" thickTop="1">
      <c r="A107" s="278"/>
      <c r="B107" s="79" t="s">
        <v>22</v>
      </c>
      <c r="C107" s="12"/>
      <c r="D107" s="60"/>
      <c r="E107" s="60"/>
      <c r="F107" s="20"/>
      <c r="G107" s="8"/>
      <c r="H107" s="81">
        <f t="shared" si="5"/>
      </c>
      <c r="I107" s="12"/>
      <c r="J107" s="86"/>
      <c r="K107" s="8">
        <f t="shared" si="6"/>
        <v>0</v>
      </c>
      <c r="L107" s="279"/>
    </row>
    <row r="108" spans="1:12" ht="6" customHeight="1" thickBot="1" thickTop="1">
      <c r="A108" s="278"/>
      <c r="B108" s="87"/>
      <c r="C108" s="37"/>
      <c r="D108" s="37"/>
      <c r="E108" s="37"/>
      <c r="F108" s="37"/>
      <c r="G108" s="37"/>
      <c r="H108" s="8"/>
      <c r="I108" s="37"/>
      <c r="J108" s="87"/>
      <c r="K108" s="8"/>
      <c r="L108" s="279"/>
    </row>
    <row r="109" spans="1:12" ht="19.5" customHeight="1" thickTop="1">
      <c r="A109" s="278"/>
      <c r="B109" s="36"/>
      <c r="C109" s="37"/>
      <c r="D109" s="75"/>
      <c r="E109" s="37"/>
      <c r="F109" s="37"/>
      <c r="G109" s="37"/>
      <c r="H109" s="37"/>
      <c r="I109" s="37"/>
      <c r="J109" s="39"/>
      <c r="K109" s="8"/>
      <c r="L109" s="279"/>
    </row>
    <row r="110" spans="1:12" ht="19.5" customHeight="1">
      <c r="A110" s="278"/>
      <c r="B110" s="40"/>
      <c r="C110" s="8"/>
      <c r="D110" s="9" t="s">
        <v>104</v>
      </c>
      <c r="E110" s="8"/>
      <c r="F110" s="8"/>
      <c r="G110" s="8"/>
      <c r="H110" s="8"/>
      <c r="I110" s="8"/>
      <c r="J110" s="42"/>
      <c r="K110" s="8"/>
      <c r="L110" s="279"/>
    </row>
    <row r="111" spans="1:12" ht="15.75" customHeight="1">
      <c r="A111" s="278"/>
      <c r="B111" s="40"/>
      <c r="C111" s="8"/>
      <c r="D111" s="11" t="str">
        <f>"FOR "&amp;YearType&amp;" YEAR "&amp;Year</f>
        <v>FOR CALENDAR YEAR 2006</v>
      </c>
      <c r="E111" s="8"/>
      <c r="F111" s="8"/>
      <c r="G111" s="8"/>
      <c r="H111" s="8"/>
      <c r="I111" s="8"/>
      <c r="J111" s="42"/>
      <c r="K111" s="8"/>
      <c r="L111" s="279"/>
    </row>
    <row r="112" spans="1:12" ht="16.5" customHeight="1" thickBot="1">
      <c r="A112" s="278"/>
      <c r="B112" s="40"/>
      <c r="C112" s="8"/>
      <c r="D112" s="82" t="s">
        <v>292</v>
      </c>
      <c r="E112" s="8"/>
      <c r="F112" s="14" t="s">
        <v>304</v>
      </c>
      <c r="G112" s="8"/>
      <c r="H112" s="8"/>
      <c r="I112" s="8"/>
      <c r="J112" s="42"/>
      <c r="K112" s="8"/>
      <c r="L112" s="279"/>
    </row>
    <row r="113" spans="1:12" ht="32.25" customHeight="1" thickBot="1">
      <c r="A113" s="278"/>
      <c r="B113" s="40"/>
      <c r="C113" s="77" t="s">
        <v>105</v>
      </c>
      <c r="D113" s="77" t="s">
        <v>106</v>
      </c>
      <c r="E113" s="78" t="s">
        <v>107</v>
      </c>
      <c r="F113" s="78" t="s">
        <v>108</v>
      </c>
      <c r="G113" s="83"/>
      <c r="H113" s="77" t="s">
        <v>109</v>
      </c>
      <c r="I113" s="77" t="s">
        <v>77</v>
      </c>
      <c r="J113" s="84"/>
      <c r="K113" s="8"/>
      <c r="L113" s="279"/>
    </row>
    <row r="114" spans="1:12" ht="16.5" customHeight="1" thickBot="1">
      <c r="A114" s="278"/>
      <c r="B114" s="79" t="s">
        <v>110</v>
      </c>
      <c r="C114" s="12"/>
      <c r="D114" s="21"/>
      <c r="E114" s="21"/>
      <c r="F114" s="20"/>
      <c r="G114" s="8"/>
      <c r="H114" s="85">
        <f aca="true" t="shared" si="7" ref="H114:H127">IF(D114&gt;0,E114/D114,"")</f>
      </c>
      <c r="I114" s="12"/>
      <c r="J114" s="86"/>
      <c r="K114" s="8">
        <f aca="true" t="shared" si="8" ref="K114:K127">IF(F114,1,0)</f>
        <v>0</v>
      </c>
      <c r="L114" s="279"/>
    </row>
    <row r="115" spans="1:12" ht="17.25" customHeight="1" thickBot="1" thickTop="1">
      <c r="A115" s="278"/>
      <c r="B115" s="79" t="s">
        <v>111</v>
      </c>
      <c r="C115" s="12"/>
      <c r="D115" s="21"/>
      <c r="E115" s="21"/>
      <c r="F115" s="20"/>
      <c r="G115" s="8"/>
      <c r="H115" s="81">
        <f t="shared" si="7"/>
      </c>
      <c r="I115" s="12"/>
      <c r="J115" s="86"/>
      <c r="K115" s="8">
        <f t="shared" si="8"/>
        <v>0</v>
      </c>
      <c r="L115" s="279"/>
    </row>
    <row r="116" spans="1:12" ht="17.25" customHeight="1" thickBot="1" thickTop="1">
      <c r="A116" s="278"/>
      <c r="B116" s="79" t="s">
        <v>112</v>
      </c>
      <c r="C116" s="12"/>
      <c r="D116" s="21"/>
      <c r="E116" s="21"/>
      <c r="F116" s="20"/>
      <c r="G116" s="8"/>
      <c r="H116" s="81">
        <f t="shared" si="7"/>
      </c>
      <c r="I116" s="12"/>
      <c r="J116" s="86"/>
      <c r="K116" s="8">
        <f t="shared" si="8"/>
        <v>0</v>
      </c>
      <c r="L116" s="279"/>
    </row>
    <row r="117" spans="1:12" ht="17.25" customHeight="1" thickBot="1" thickTop="1">
      <c r="A117" s="278"/>
      <c r="B117" s="79" t="s">
        <v>113</v>
      </c>
      <c r="C117" s="12"/>
      <c r="D117" s="21"/>
      <c r="E117" s="21"/>
      <c r="F117" s="20"/>
      <c r="G117" s="8"/>
      <c r="H117" s="81">
        <f t="shared" si="7"/>
      </c>
      <c r="I117" s="12"/>
      <c r="J117" s="86"/>
      <c r="K117" s="8">
        <f t="shared" si="8"/>
        <v>0</v>
      </c>
      <c r="L117" s="279"/>
    </row>
    <row r="118" spans="1:12" ht="17.25" customHeight="1" thickBot="1" thickTop="1">
      <c r="A118" s="278"/>
      <c r="B118" s="79" t="s">
        <v>114</v>
      </c>
      <c r="C118" s="12"/>
      <c r="D118" s="21"/>
      <c r="E118" s="21"/>
      <c r="F118" s="20"/>
      <c r="G118" s="8"/>
      <c r="H118" s="81">
        <f t="shared" si="7"/>
      </c>
      <c r="I118" s="12"/>
      <c r="J118" s="86"/>
      <c r="K118" s="8">
        <f t="shared" si="8"/>
        <v>0</v>
      </c>
      <c r="L118" s="279"/>
    </row>
    <row r="119" spans="1:12" ht="17.25" customHeight="1" thickBot="1" thickTop="1">
      <c r="A119" s="278"/>
      <c r="B119" s="79" t="s">
        <v>115</v>
      </c>
      <c r="C119" s="12"/>
      <c r="D119" s="21"/>
      <c r="E119" s="21"/>
      <c r="F119" s="20"/>
      <c r="G119" s="8"/>
      <c r="H119" s="81">
        <f t="shared" si="7"/>
      </c>
      <c r="I119" s="12"/>
      <c r="J119" s="86"/>
      <c r="K119" s="8">
        <f t="shared" si="8"/>
        <v>0</v>
      </c>
      <c r="L119" s="279"/>
    </row>
    <row r="120" spans="1:12" ht="17.25" customHeight="1" thickBot="1" thickTop="1">
      <c r="A120" s="278"/>
      <c r="B120" s="79" t="s">
        <v>116</v>
      </c>
      <c r="C120" s="12"/>
      <c r="D120" s="21"/>
      <c r="E120" s="21"/>
      <c r="F120" s="20"/>
      <c r="G120" s="8"/>
      <c r="H120" s="81">
        <f t="shared" si="7"/>
      </c>
      <c r="I120" s="12"/>
      <c r="J120" s="86"/>
      <c r="K120" s="8">
        <f t="shared" si="8"/>
        <v>0</v>
      </c>
      <c r="L120" s="279"/>
    </row>
    <row r="121" spans="1:12" ht="17.25" customHeight="1" thickBot="1" thickTop="1">
      <c r="A121" s="278"/>
      <c r="B121" s="79" t="s">
        <v>117</v>
      </c>
      <c r="C121" s="12"/>
      <c r="D121" s="21"/>
      <c r="E121" s="21"/>
      <c r="F121" s="20"/>
      <c r="G121" s="8"/>
      <c r="H121" s="81">
        <f t="shared" si="7"/>
      </c>
      <c r="I121" s="12"/>
      <c r="J121" s="86"/>
      <c r="K121" s="8">
        <f t="shared" si="8"/>
        <v>0</v>
      </c>
      <c r="L121" s="279"/>
    </row>
    <row r="122" spans="1:12" ht="17.25" customHeight="1" thickBot="1" thickTop="1">
      <c r="A122" s="278"/>
      <c r="B122" s="79" t="s">
        <v>118</v>
      </c>
      <c r="C122" s="12"/>
      <c r="D122" s="21"/>
      <c r="E122" s="21"/>
      <c r="F122" s="20"/>
      <c r="G122" s="8"/>
      <c r="H122" s="81">
        <f t="shared" si="7"/>
      </c>
      <c r="I122" s="12"/>
      <c r="J122" s="86"/>
      <c r="K122" s="8">
        <f t="shared" si="8"/>
        <v>0</v>
      </c>
      <c r="L122" s="279"/>
    </row>
    <row r="123" spans="1:12" ht="17.25" customHeight="1" thickBot="1" thickTop="1">
      <c r="A123" s="278"/>
      <c r="B123" s="79" t="s">
        <v>119</v>
      </c>
      <c r="C123" s="12"/>
      <c r="D123" s="21"/>
      <c r="E123" s="21"/>
      <c r="F123" s="20"/>
      <c r="G123" s="8"/>
      <c r="H123" s="81">
        <f t="shared" si="7"/>
      </c>
      <c r="I123" s="12"/>
      <c r="J123" s="86"/>
      <c r="K123" s="8">
        <f t="shared" si="8"/>
        <v>0</v>
      </c>
      <c r="L123" s="279"/>
    </row>
    <row r="124" spans="1:12" ht="17.25" customHeight="1" thickBot="1" thickTop="1">
      <c r="A124" s="278"/>
      <c r="B124" s="79" t="s">
        <v>120</v>
      </c>
      <c r="C124" s="12"/>
      <c r="D124" s="21"/>
      <c r="E124" s="21"/>
      <c r="F124" s="20"/>
      <c r="G124" s="8"/>
      <c r="H124" s="81">
        <f t="shared" si="7"/>
      </c>
      <c r="I124" s="12"/>
      <c r="J124" s="86"/>
      <c r="K124" s="8">
        <f t="shared" si="8"/>
        <v>0</v>
      </c>
      <c r="L124" s="279"/>
    </row>
    <row r="125" spans="1:12" ht="17.25" customHeight="1" thickBot="1" thickTop="1">
      <c r="A125" s="278"/>
      <c r="B125" s="79" t="s">
        <v>121</v>
      </c>
      <c r="C125" s="12"/>
      <c r="D125" s="60"/>
      <c r="E125" s="60"/>
      <c r="F125" s="20"/>
      <c r="G125" s="8"/>
      <c r="H125" s="81">
        <f t="shared" si="7"/>
      </c>
      <c r="I125" s="12"/>
      <c r="J125" s="86"/>
      <c r="K125" s="8">
        <f t="shared" si="8"/>
        <v>0</v>
      </c>
      <c r="L125" s="279"/>
    </row>
    <row r="126" spans="1:12" ht="17.25" customHeight="1" thickBot="1" thickTop="1">
      <c r="A126" s="278"/>
      <c r="B126" s="79" t="s">
        <v>122</v>
      </c>
      <c r="C126" s="12"/>
      <c r="D126" s="60"/>
      <c r="E126" s="60"/>
      <c r="F126" s="20"/>
      <c r="G126" s="8"/>
      <c r="H126" s="81">
        <f t="shared" si="7"/>
      </c>
      <c r="I126" s="12"/>
      <c r="J126" s="86"/>
      <c r="K126" s="8">
        <f t="shared" si="8"/>
        <v>0</v>
      </c>
      <c r="L126" s="279"/>
    </row>
    <row r="127" spans="1:12" ht="17.25" customHeight="1" thickBot="1" thickTop="1">
      <c r="A127" s="278"/>
      <c r="B127" s="79" t="s">
        <v>22</v>
      </c>
      <c r="C127" s="12"/>
      <c r="D127" s="60"/>
      <c r="E127" s="60"/>
      <c r="F127" s="20"/>
      <c r="G127" s="8"/>
      <c r="H127" s="81">
        <f t="shared" si="7"/>
      </c>
      <c r="I127" s="12"/>
      <c r="J127" s="86"/>
      <c r="K127" s="8">
        <f t="shared" si="8"/>
        <v>0</v>
      </c>
      <c r="L127" s="279"/>
    </row>
    <row r="128" spans="1:12" ht="6" customHeight="1" thickTop="1">
      <c r="A128" s="278"/>
      <c r="B128" s="37"/>
      <c r="C128" s="37"/>
      <c r="D128" s="37"/>
      <c r="E128" s="37"/>
      <c r="F128" s="37"/>
      <c r="G128" s="37"/>
      <c r="H128" s="37"/>
      <c r="I128" s="37"/>
      <c r="J128" s="8"/>
      <c r="K128" s="8"/>
      <c r="L128" s="279"/>
    </row>
    <row r="129" spans="1:12" ht="13.5" customHeight="1">
      <c r="A129" s="278"/>
      <c r="B129" s="8"/>
      <c r="C129" s="8"/>
      <c r="D129" s="8"/>
      <c r="E129" s="8"/>
      <c r="F129" s="8"/>
      <c r="G129" s="8"/>
      <c r="H129" s="8"/>
      <c r="I129" s="8"/>
      <c r="J129" s="8"/>
      <c r="K129" s="8"/>
      <c r="L129" s="279"/>
    </row>
    <row r="130" spans="1:12" ht="13.5" customHeight="1" thickBot="1">
      <c r="A130" s="278"/>
      <c r="B130" s="8"/>
      <c r="C130" s="8"/>
      <c r="D130" s="8"/>
      <c r="E130" s="8"/>
      <c r="F130" s="8"/>
      <c r="G130" s="8"/>
      <c r="H130" s="8"/>
      <c r="I130" s="8"/>
      <c r="J130" s="8"/>
      <c r="K130" s="8"/>
      <c r="L130" s="279"/>
    </row>
    <row r="131" spans="1:12" ht="16.5" customHeight="1" thickBot="1">
      <c r="A131" s="278"/>
      <c r="B131" s="8"/>
      <c r="C131" s="8"/>
      <c r="D131" s="416" t="s">
        <v>63</v>
      </c>
      <c r="E131" s="417"/>
      <c r="F131" s="417"/>
      <c r="G131" s="417"/>
      <c r="H131" s="418"/>
      <c r="I131" s="8"/>
      <c r="J131" s="8"/>
      <c r="K131" s="8"/>
      <c r="L131" s="279"/>
    </row>
    <row r="132" spans="1:12" ht="16.5" customHeight="1" thickBot="1">
      <c r="A132" s="278"/>
      <c r="B132" s="8"/>
      <c r="C132" s="62" t="s">
        <v>64</v>
      </c>
      <c r="D132" s="410"/>
      <c r="E132" s="410"/>
      <c r="F132" s="410"/>
      <c r="G132" s="410"/>
      <c r="H132" s="410"/>
      <c r="I132" s="8"/>
      <c r="J132" s="8"/>
      <c r="K132" s="8"/>
      <c r="L132" s="279"/>
    </row>
    <row r="133" spans="1:12" ht="16.5" customHeight="1" thickBot="1">
      <c r="A133" s="278"/>
      <c r="B133" s="8"/>
      <c r="C133" s="62" t="s">
        <v>65</v>
      </c>
      <c r="D133" s="410"/>
      <c r="E133" s="410"/>
      <c r="F133" s="410"/>
      <c r="G133" s="410"/>
      <c r="H133" s="410"/>
      <c r="I133" s="8"/>
      <c r="J133" s="8"/>
      <c r="K133" s="8"/>
      <c r="L133" s="279"/>
    </row>
    <row r="134" spans="1:12" ht="16.5" customHeight="1" thickBot="1">
      <c r="A134" s="278"/>
      <c r="B134" s="8"/>
      <c r="C134" s="62" t="s">
        <v>66</v>
      </c>
      <c r="D134" s="410"/>
      <c r="E134" s="410"/>
      <c r="F134" s="410"/>
      <c r="G134" s="410"/>
      <c r="H134" s="410"/>
      <c r="I134" s="8"/>
      <c r="J134" s="8"/>
      <c r="K134" s="8"/>
      <c r="L134" s="279"/>
    </row>
    <row r="135" spans="1:12" ht="16.5" customHeight="1" thickBot="1">
      <c r="A135" s="278"/>
      <c r="B135" s="8"/>
      <c r="C135" s="62" t="s">
        <v>67</v>
      </c>
      <c r="D135" s="410"/>
      <c r="E135" s="410"/>
      <c r="F135" s="410"/>
      <c r="G135" s="410"/>
      <c r="H135" s="410"/>
      <c r="I135" s="8"/>
      <c r="J135" s="8"/>
      <c r="K135" s="8"/>
      <c r="L135" s="279"/>
    </row>
    <row r="136" spans="1:12" ht="16.5" customHeight="1" thickBot="1">
      <c r="A136" s="278"/>
      <c r="B136" s="8"/>
      <c r="C136" s="62" t="s">
        <v>68</v>
      </c>
      <c r="D136" s="410"/>
      <c r="E136" s="410"/>
      <c r="F136" s="410"/>
      <c r="G136" s="410"/>
      <c r="H136" s="410"/>
      <c r="I136" s="8"/>
      <c r="J136" s="8"/>
      <c r="K136" s="8"/>
      <c r="L136" s="279"/>
    </row>
    <row r="137" spans="1:12" ht="16.5" customHeight="1" thickBot="1">
      <c r="A137" s="278"/>
      <c r="B137" s="8"/>
      <c r="C137" s="62" t="s">
        <v>69</v>
      </c>
      <c r="D137" s="410"/>
      <c r="E137" s="410"/>
      <c r="F137" s="410"/>
      <c r="G137" s="410"/>
      <c r="H137" s="410"/>
      <c r="I137" s="8"/>
      <c r="J137" s="8"/>
      <c r="K137" s="8"/>
      <c r="L137" s="279"/>
    </row>
    <row r="138" spans="1:12" ht="16.5" customHeight="1" thickBot="1">
      <c r="A138" s="278"/>
      <c r="B138" s="8"/>
      <c r="C138" s="62" t="s">
        <v>70</v>
      </c>
      <c r="D138" s="410"/>
      <c r="E138" s="410"/>
      <c r="F138" s="410"/>
      <c r="G138" s="410"/>
      <c r="H138" s="410"/>
      <c r="I138" s="8"/>
      <c r="J138" s="8"/>
      <c r="K138" s="8"/>
      <c r="L138" s="279"/>
    </row>
    <row r="139" spans="1:12" ht="16.5" customHeight="1" thickBot="1">
      <c r="A139" s="278"/>
      <c r="B139" s="8"/>
      <c r="C139" s="62" t="s">
        <v>71</v>
      </c>
      <c r="D139" s="410"/>
      <c r="E139" s="410"/>
      <c r="F139" s="410"/>
      <c r="G139" s="410"/>
      <c r="H139" s="410"/>
      <c r="I139" s="8"/>
      <c r="J139" s="8"/>
      <c r="K139" s="8"/>
      <c r="L139" s="279"/>
    </row>
    <row r="140" spans="1:12" ht="16.5" customHeight="1" thickBot="1">
      <c r="A140" s="278"/>
      <c r="B140" s="8"/>
      <c r="C140" s="62" t="s">
        <v>72</v>
      </c>
      <c r="D140" s="410"/>
      <c r="E140" s="410"/>
      <c r="F140" s="410"/>
      <c r="G140" s="410"/>
      <c r="H140" s="410"/>
      <c r="I140" s="8"/>
      <c r="J140" s="8"/>
      <c r="K140" s="8"/>
      <c r="L140" s="279"/>
    </row>
    <row r="141" spans="1:12" ht="16.5" customHeight="1" thickBot="1">
      <c r="A141" s="280"/>
      <c r="B141" s="275"/>
      <c r="C141" s="281" t="s">
        <v>73</v>
      </c>
      <c r="D141" s="410"/>
      <c r="E141" s="410"/>
      <c r="F141" s="410"/>
      <c r="G141" s="410"/>
      <c r="H141" s="410"/>
      <c r="I141" s="275"/>
      <c r="J141" s="275"/>
      <c r="K141" s="275"/>
      <c r="L141" s="282"/>
    </row>
    <row r="142" spans="1:12" ht="1.5" customHeight="1" thickBot="1">
      <c r="A142" s="24"/>
      <c r="B142" s="26"/>
      <c r="C142" s="26"/>
      <c r="D142" s="26"/>
      <c r="E142" s="26"/>
      <c r="F142" s="26"/>
      <c r="G142" s="26"/>
      <c r="H142" s="26"/>
      <c r="I142" s="26"/>
      <c r="J142" s="26"/>
      <c r="K142" s="26"/>
      <c r="L142" s="27"/>
    </row>
    <row r="143" ht="13.5" customHeight="1" thickTop="1"/>
  </sheetData>
  <sheetProtection/>
  <mergeCells count="11">
    <mergeCell ref="D131:H131"/>
    <mergeCell ref="D132:H132"/>
    <mergeCell ref="D133:H133"/>
    <mergeCell ref="D134:H134"/>
    <mergeCell ref="D139:H139"/>
    <mergeCell ref="D140:H140"/>
    <mergeCell ref="D141:H141"/>
    <mergeCell ref="D135:H135"/>
    <mergeCell ref="D136:H136"/>
    <mergeCell ref="D137:H137"/>
    <mergeCell ref="D138:H138"/>
  </mergeCells>
  <printOptions horizontalCentered="1"/>
  <pageMargins left="0.25" right="0" top="1" bottom="0.5" header="0.5" footer="0.25"/>
  <pageSetup fitToHeight="4" horizontalDpi="600" verticalDpi="600" orientation="portrait" scale="59" r:id="rId3"/>
  <headerFooter alignWithMargins="0">
    <oddFooter>&amp;RPage &amp;P of &amp;N</oddFooter>
  </headerFooter>
  <rowBreaks count="2" manualBreakCount="2">
    <brk id="46" max="255" man="1"/>
    <brk id="88" max="255" man="1"/>
  </rowBreaks>
  <legacyDrawing r:id="rId2"/>
</worksheet>
</file>

<file path=xl/worksheets/sheet4.xml><?xml version="1.0" encoding="utf-8"?>
<worksheet xmlns="http://schemas.openxmlformats.org/spreadsheetml/2006/main" xmlns:r="http://schemas.openxmlformats.org/officeDocument/2006/relationships">
  <dimension ref="A1:J466"/>
  <sheetViews>
    <sheetView tabSelected="1" zoomScale="60" zoomScaleNormal="60" workbookViewId="0" topLeftCell="A302">
      <selection activeCell="C327" sqref="C327"/>
    </sheetView>
  </sheetViews>
  <sheetFormatPr defaultColWidth="9.140625" defaultRowHeight="12.75"/>
  <cols>
    <col min="1" max="1" width="1.421875" style="90" customWidth="1"/>
    <col min="2" max="2" width="13.140625" style="90" customWidth="1"/>
    <col min="3" max="3" width="52.00390625" style="91" customWidth="1"/>
    <col min="4" max="4" width="17.140625" style="91" customWidth="1"/>
    <col min="5" max="5" width="16.7109375" style="91" customWidth="1"/>
    <col min="6" max="8" width="15.7109375" style="91" customWidth="1"/>
    <col min="9" max="9" width="1.1484375" style="90" customWidth="1"/>
    <col min="10" max="10" width="1.7109375" style="90" hidden="1" customWidth="1"/>
    <col min="11" max="16384" width="9.140625" style="90" customWidth="1"/>
  </cols>
  <sheetData>
    <row r="1" spans="1:10" ht="12.75">
      <c r="A1" s="101"/>
      <c r="B1" s="316"/>
      <c r="C1" s="316"/>
      <c r="D1" s="316"/>
      <c r="E1" s="316"/>
      <c r="F1" s="316"/>
      <c r="G1" s="316"/>
      <c r="H1" s="316"/>
      <c r="I1" s="317"/>
      <c r="J1" s="317"/>
    </row>
    <row r="2" spans="1:10" ht="18.75" customHeight="1">
      <c r="A2" s="318"/>
      <c r="B2" s="91"/>
      <c r="E2" s="92" t="s">
        <v>127</v>
      </c>
      <c r="I2" s="319"/>
      <c r="J2" s="319"/>
    </row>
    <row r="3" spans="1:10" ht="18.75" customHeight="1">
      <c r="A3" s="318"/>
      <c r="B3" s="91"/>
      <c r="E3" s="92" t="s">
        <v>130</v>
      </c>
      <c r="I3" s="319"/>
      <c r="J3" s="319"/>
    </row>
    <row r="4" spans="1:10" ht="16.5" customHeight="1" thickBot="1">
      <c r="A4" s="318"/>
      <c r="B4" s="91"/>
      <c r="E4" s="11" t="str">
        <f>"FOR "&amp;YearType&amp;" YEAR "&amp;Year</f>
        <v>FOR CALENDAR YEAR 2006</v>
      </c>
      <c r="I4" s="319"/>
      <c r="J4" s="319"/>
    </row>
    <row r="5" spans="1:10" ht="30" customHeight="1" thickBot="1" thickTop="1">
      <c r="A5" s="318"/>
      <c r="B5" s="320" t="s">
        <v>1</v>
      </c>
      <c r="C5" s="264" t="str">
        <f>carrierName</f>
        <v>XXXXXXX</v>
      </c>
      <c r="E5" s="11"/>
      <c r="I5" s="319"/>
      <c r="J5" s="319"/>
    </row>
    <row r="6" spans="1:10" ht="18" customHeight="1" thickBot="1" thickTop="1">
      <c r="A6" s="318"/>
      <c r="B6" s="286" t="s">
        <v>45</v>
      </c>
      <c r="C6" s="294" t="str">
        <f>FEHBCode</f>
        <v>XX</v>
      </c>
      <c r="I6" s="319"/>
      <c r="J6" s="319"/>
    </row>
    <row r="7" spans="1:10" ht="14.25" customHeight="1" thickBot="1" thickTop="1">
      <c r="A7" s="318"/>
      <c r="B7" s="91"/>
      <c r="I7" s="319"/>
      <c r="J7" s="319"/>
    </row>
    <row r="8" spans="1:10" ht="21.75" customHeight="1" thickBot="1" thickTop="1">
      <c r="A8" s="318"/>
      <c r="B8" s="93"/>
      <c r="C8" s="94"/>
      <c r="D8" s="94"/>
      <c r="E8" s="399" t="s">
        <v>44</v>
      </c>
      <c r="F8" s="94"/>
      <c r="G8" s="94"/>
      <c r="H8" s="94"/>
      <c r="I8" s="402"/>
      <c r="J8" s="319"/>
    </row>
    <row r="9" spans="1:10" ht="34.5" customHeight="1" thickBot="1">
      <c r="A9" s="318"/>
      <c r="B9" s="96"/>
      <c r="C9" s="321" t="s">
        <v>131</v>
      </c>
      <c r="D9" s="117" t="s">
        <v>132</v>
      </c>
      <c r="I9" s="319"/>
      <c r="J9" s="319"/>
    </row>
    <row r="10" spans="1:10" ht="36" customHeight="1" thickBot="1">
      <c r="A10" s="318"/>
      <c r="B10" s="96"/>
      <c r="C10" s="339" t="s">
        <v>133</v>
      </c>
      <c r="D10" s="88">
        <f>D114+D200+D286+D372</f>
        <v>0</v>
      </c>
      <c r="I10" s="319"/>
      <c r="J10" s="319"/>
    </row>
    <row r="11" spans="1:10" ht="35.25" customHeight="1" thickBot="1" thickTop="1">
      <c r="A11" s="318"/>
      <c r="B11" s="96"/>
      <c r="C11" s="339" t="s">
        <v>134</v>
      </c>
      <c r="D11" s="22">
        <f>D115+D201+D287+D373</f>
        <v>0</v>
      </c>
      <c r="I11" s="319"/>
      <c r="J11" s="319"/>
    </row>
    <row r="12" spans="1:10" ht="31.5" customHeight="1">
      <c r="A12" s="318"/>
      <c r="B12" s="96"/>
      <c r="C12" s="99"/>
      <c r="D12" s="419" t="s">
        <v>135</v>
      </c>
      <c r="E12" s="103"/>
      <c r="F12" s="101"/>
      <c r="G12" s="102" t="s">
        <v>136</v>
      </c>
      <c r="H12" s="103"/>
      <c r="I12" s="319"/>
      <c r="J12" s="319"/>
    </row>
    <row r="13" spans="1:10" ht="32.25" customHeight="1" thickBot="1">
      <c r="A13" s="318"/>
      <c r="B13" s="96"/>
      <c r="C13" s="104" t="s">
        <v>137</v>
      </c>
      <c r="D13" s="420"/>
      <c r="E13" s="259" t="s">
        <v>138</v>
      </c>
      <c r="F13" s="252" t="str">
        <f>Year</f>
        <v>2006</v>
      </c>
      <c r="G13" s="253">
        <f>Year-1</f>
        <v>2005</v>
      </c>
      <c r="H13" s="254" t="str">
        <f>Year-2&amp;" and Prior"</f>
        <v>2004 and Prior</v>
      </c>
      <c r="I13" s="319"/>
      <c r="J13" s="319"/>
    </row>
    <row r="14" spans="1:10" ht="16.5" customHeight="1" thickBot="1">
      <c r="A14" s="318"/>
      <c r="B14" s="96"/>
      <c r="C14" s="98" t="str">
        <f>VLOOKUP(MOD(MonthEndNumber+1,12),months_table,2)</f>
        <v>January</v>
      </c>
      <c r="D14" s="88">
        <f>D10-SUM(G14:H14)</f>
        <v>0</v>
      </c>
      <c r="E14" s="88">
        <f aca="true" t="shared" si="0" ref="E14:E26">SUM(F14:H14)</f>
        <v>0</v>
      </c>
      <c r="F14" s="88">
        <f aca="true" t="shared" si="1" ref="F14:H25">F118+F204+F290+F376</f>
        <v>0</v>
      </c>
      <c r="G14" s="88">
        <f t="shared" si="1"/>
        <v>0</v>
      </c>
      <c r="H14" s="88">
        <f t="shared" si="1"/>
        <v>0</v>
      </c>
      <c r="I14" s="319"/>
      <c r="J14" s="319"/>
    </row>
    <row r="15" spans="1:10" ht="17.25" customHeight="1" thickBot="1" thickTop="1">
      <c r="A15" s="318"/>
      <c r="B15" s="96"/>
      <c r="C15" s="98" t="str">
        <f>VLOOKUP(MOD(MonthEndNumber+2,12),months_table,2)</f>
        <v>February</v>
      </c>
      <c r="D15" s="45">
        <f aca="true" t="shared" si="2" ref="D15:D25">D14-SUM(G15:H15)</f>
        <v>0</v>
      </c>
      <c r="E15" s="45">
        <f t="shared" si="0"/>
        <v>0</v>
      </c>
      <c r="F15" s="45">
        <f t="shared" si="1"/>
        <v>0</v>
      </c>
      <c r="G15" s="45">
        <f t="shared" si="1"/>
        <v>0</v>
      </c>
      <c r="H15" s="45">
        <f t="shared" si="1"/>
        <v>0</v>
      </c>
      <c r="I15" s="319"/>
      <c r="J15" s="319"/>
    </row>
    <row r="16" spans="1:10" ht="17.25" customHeight="1" thickBot="1" thickTop="1">
      <c r="A16" s="318"/>
      <c r="B16" s="96"/>
      <c r="C16" s="98" t="str">
        <f>VLOOKUP(MOD(MonthEndNumber+3,12),months_table,2)</f>
        <v>March</v>
      </c>
      <c r="D16" s="45">
        <f t="shared" si="2"/>
        <v>0</v>
      </c>
      <c r="E16" s="45">
        <f t="shared" si="0"/>
        <v>0</v>
      </c>
      <c r="F16" s="45">
        <f t="shared" si="1"/>
        <v>0</v>
      </c>
      <c r="G16" s="45">
        <f t="shared" si="1"/>
        <v>0</v>
      </c>
      <c r="H16" s="45">
        <f t="shared" si="1"/>
        <v>0</v>
      </c>
      <c r="I16" s="319"/>
      <c r="J16" s="319"/>
    </row>
    <row r="17" spans="1:10" ht="17.25" customHeight="1" thickBot="1" thickTop="1">
      <c r="A17" s="318"/>
      <c r="B17" s="96"/>
      <c r="C17" s="98" t="str">
        <f>VLOOKUP(MOD(MonthEndNumber+4,12),months_table,2)</f>
        <v>April</v>
      </c>
      <c r="D17" s="45">
        <f t="shared" si="2"/>
        <v>0</v>
      </c>
      <c r="E17" s="45">
        <f t="shared" si="0"/>
        <v>0</v>
      </c>
      <c r="F17" s="45">
        <f t="shared" si="1"/>
        <v>0</v>
      </c>
      <c r="G17" s="45">
        <f t="shared" si="1"/>
        <v>0</v>
      </c>
      <c r="H17" s="45">
        <f t="shared" si="1"/>
        <v>0</v>
      </c>
      <c r="I17" s="319"/>
      <c r="J17" s="319"/>
    </row>
    <row r="18" spans="1:10" ht="17.25" customHeight="1" thickBot="1" thickTop="1">
      <c r="A18" s="318"/>
      <c r="B18" s="96"/>
      <c r="C18" s="98" t="str">
        <f>VLOOKUP(MOD(MonthEndNumber+5,12),months_table,2)</f>
        <v>May</v>
      </c>
      <c r="D18" s="45">
        <f t="shared" si="2"/>
        <v>0</v>
      </c>
      <c r="E18" s="45">
        <f t="shared" si="0"/>
        <v>0</v>
      </c>
      <c r="F18" s="45">
        <f t="shared" si="1"/>
        <v>0</v>
      </c>
      <c r="G18" s="45">
        <f t="shared" si="1"/>
        <v>0</v>
      </c>
      <c r="H18" s="45">
        <f t="shared" si="1"/>
        <v>0</v>
      </c>
      <c r="I18" s="319"/>
      <c r="J18" s="319"/>
    </row>
    <row r="19" spans="1:10" ht="17.25" customHeight="1" thickBot="1" thickTop="1">
      <c r="A19" s="318"/>
      <c r="B19" s="96"/>
      <c r="C19" s="98" t="str">
        <f>VLOOKUP(MOD(MonthEndNumber+6,12),months_table,2)</f>
        <v>June</v>
      </c>
      <c r="D19" s="45">
        <f t="shared" si="2"/>
        <v>0</v>
      </c>
      <c r="E19" s="45">
        <f t="shared" si="0"/>
        <v>0</v>
      </c>
      <c r="F19" s="45">
        <f t="shared" si="1"/>
        <v>0</v>
      </c>
      <c r="G19" s="45">
        <f t="shared" si="1"/>
        <v>0</v>
      </c>
      <c r="H19" s="45">
        <f t="shared" si="1"/>
        <v>0</v>
      </c>
      <c r="I19" s="319"/>
      <c r="J19" s="319"/>
    </row>
    <row r="20" spans="1:10" ht="17.25" customHeight="1" thickBot="1" thickTop="1">
      <c r="A20" s="318"/>
      <c r="B20" s="96"/>
      <c r="C20" s="98" t="str">
        <f>VLOOKUP(MOD(MonthEndNumber+7,12),months_table,2)</f>
        <v>July</v>
      </c>
      <c r="D20" s="45">
        <f t="shared" si="2"/>
        <v>0</v>
      </c>
      <c r="E20" s="45">
        <f t="shared" si="0"/>
        <v>0</v>
      </c>
      <c r="F20" s="45">
        <f t="shared" si="1"/>
        <v>0</v>
      </c>
      <c r="G20" s="45">
        <f t="shared" si="1"/>
        <v>0</v>
      </c>
      <c r="H20" s="45">
        <f t="shared" si="1"/>
        <v>0</v>
      </c>
      <c r="I20" s="319"/>
      <c r="J20" s="319"/>
    </row>
    <row r="21" spans="1:10" ht="17.25" customHeight="1" thickBot="1" thickTop="1">
      <c r="A21" s="318"/>
      <c r="B21" s="96"/>
      <c r="C21" s="98" t="str">
        <f>VLOOKUP(MOD(MonthEndNumber+8,12),months_table,2)</f>
        <v>August</v>
      </c>
      <c r="D21" s="45">
        <f t="shared" si="2"/>
        <v>0</v>
      </c>
      <c r="E21" s="45">
        <f t="shared" si="0"/>
        <v>0</v>
      </c>
      <c r="F21" s="45">
        <f t="shared" si="1"/>
        <v>0</v>
      </c>
      <c r="G21" s="45">
        <f t="shared" si="1"/>
        <v>0</v>
      </c>
      <c r="H21" s="45">
        <f t="shared" si="1"/>
        <v>0</v>
      </c>
      <c r="I21" s="319"/>
      <c r="J21" s="319"/>
    </row>
    <row r="22" spans="1:10" ht="17.25" customHeight="1" thickBot="1" thickTop="1">
      <c r="A22" s="318"/>
      <c r="B22" s="96"/>
      <c r="C22" s="98" t="str">
        <f>VLOOKUP(MOD(MonthEndNumber+9,12),months_table,2)</f>
        <v>September</v>
      </c>
      <c r="D22" s="45">
        <f t="shared" si="2"/>
        <v>0</v>
      </c>
      <c r="E22" s="45">
        <f t="shared" si="0"/>
        <v>0</v>
      </c>
      <c r="F22" s="45">
        <f t="shared" si="1"/>
        <v>0</v>
      </c>
      <c r="G22" s="45">
        <f t="shared" si="1"/>
        <v>0</v>
      </c>
      <c r="H22" s="45">
        <f t="shared" si="1"/>
        <v>0</v>
      </c>
      <c r="I22" s="319"/>
      <c r="J22" s="319"/>
    </row>
    <row r="23" spans="1:10" ht="17.25" customHeight="1" thickBot="1" thickTop="1">
      <c r="A23" s="318"/>
      <c r="B23" s="96"/>
      <c r="C23" s="98" t="str">
        <f>VLOOKUP(MOD(MonthEndNumber+10,12),months_table,2)</f>
        <v>October</v>
      </c>
      <c r="D23" s="45">
        <f t="shared" si="2"/>
        <v>0</v>
      </c>
      <c r="E23" s="45">
        <f t="shared" si="0"/>
        <v>0</v>
      </c>
      <c r="F23" s="45">
        <f t="shared" si="1"/>
        <v>0</v>
      </c>
      <c r="G23" s="45">
        <f t="shared" si="1"/>
        <v>0</v>
      </c>
      <c r="H23" s="45">
        <f t="shared" si="1"/>
        <v>0</v>
      </c>
      <c r="I23" s="319"/>
      <c r="J23" s="319"/>
    </row>
    <row r="24" spans="1:10" ht="17.25" customHeight="1" thickBot="1" thickTop="1">
      <c r="A24" s="318"/>
      <c r="B24" s="96"/>
      <c r="C24" s="98" t="str">
        <f>VLOOKUP(MOD(MonthEndNumber+11,12),months_table,2)</f>
        <v>November</v>
      </c>
      <c r="D24" s="45">
        <f t="shared" si="2"/>
        <v>0</v>
      </c>
      <c r="E24" s="45">
        <f t="shared" si="0"/>
        <v>0</v>
      </c>
      <c r="F24" s="45">
        <f t="shared" si="1"/>
        <v>0</v>
      </c>
      <c r="G24" s="45">
        <f t="shared" si="1"/>
        <v>0</v>
      </c>
      <c r="H24" s="45">
        <f t="shared" si="1"/>
        <v>0</v>
      </c>
      <c r="I24" s="319"/>
      <c r="J24" s="319"/>
    </row>
    <row r="25" spans="1:10" ht="17.25" customHeight="1" thickBot="1" thickTop="1">
      <c r="A25" s="318"/>
      <c r="B25" s="96"/>
      <c r="C25" s="98" t="str">
        <f>VLOOKUP(MOD(MonthEndNumber,12),months_table,2)</f>
        <v>December</v>
      </c>
      <c r="D25" s="45">
        <f t="shared" si="2"/>
        <v>0</v>
      </c>
      <c r="E25" s="45">
        <f t="shared" si="0"/>
        <v>0</v>
      </c>
      <c r="F25" s="45">
        <f t="shared" si="1"/>
        <v>0</v>
      </c>
      <c r="G25" s="45">
        <f t="shared" si="1"/>
        <v>0</v>
      </c>
      <c r="H25" s="45">
        <f t="shared" si="1"/>
        <v>0</v>
      </c>
      <c r="I25" s="319"/>
      <c r="J25" s="319"/>
    </row>
    <row r="26" spans="1:10" ht="17.25" customHeight="1" thickBot="1" thickTop="1">
      <c r="A26" s="318"/>
      <c r="B26" s="96"/>
      <c r="C26" s="98" t="s">
        <v>139</v>
      </c>
      <c r="E26" s="45">
        <f t="shared" si="0"/>
        <v>0</v>
      </c>
      <c r="F26" s="45">
        <f>SUM(F14:F25)</f>
        <v>0</v>
      </c>
      <c r="G26" s="45">
        <f>SUM(G14:G25)</f>
        <v>0</v>
      </c>
      <c r="H26" s="45">
        <f>SUM(H14:H25)</f>
        <v>0</v>
      </c>
      <c r="I26" s="319"/>
      <c r="J26" s="319"/>
    </row>
    <row r="27" spans="1:10" ht="17.25" customHeight="1" thickBot="1" thickTop="1">
      <c r="A27" s="318"/>
      <c r="B27" s="96"/>
      <c r="C27" s="105"/>
      <c r="I27" s="319"/>
      <c r="J27" s="319"/>
    </row>
    <row r="28" spans="1:10" ht="16.5" customHeight="1" thickBot="1">
      <c r="A28" s="318"/>
      <c r="B28" s="96"/>
      <c r="C28" s="105"/>
      <c r="D28" s="106"/>
      <c r="E28" s="107"/>
      <c r="F28" s="108" t="s">
        <v>140</v>
      </c>
      <c r="G28" s="109"/>
      <c r="I28" s="319"/>
      <c r="J28" s="319"/>
    </row>
    <row r="29" spans="1:10" ht="15.75" customHeight="1">
      <c r="A29" s="318"/>
      <c r="B29" s="96"/>
      <c r="C29" s="105"/>
      <c r="D29" s="110"/>
      <c r="E29" s="101"/>
      <c r="F29" s="111" t="s">
        <v>136</v>
      </c>
      <c r="G29" s="103"/>
      <c r="I29" s="319"/>
      <c r="J29" s="319"/>
    </row>
    <row r="30" spans="1:10" ht="33.75" customHeight="1" thickBot="1">
      <c r="A30" s="318"/>
      <c r="B30" s="96"/>
      <c r="C30" s="322" t="s">
        <v>141</v>
      </c>
      <c r="D30" s="251" t="s">
        <v>56</v>
      </c>
      <c r="E30" s="252" t="str">
        <f>Year</f>
        <v>2006</v>
      </c>
      <c r="F30" s="253">
        <f>Year-1</f>
        <v>2005</v>
      </c>
      <c r="G30" s="254" t="str">
        <f>Year-2&amp;" and Prior"</f>
        <v>2004 and Prior</v>
      </c>
      <c r="I30" s="319"/>
      <c r="J30" s="319"/>
    </row>
    <row r="31" spans="1:10" ht="16.5" customHeight="1" thickBot="1" thickTop="1">
      <c r="A31" s="318"/>
      <c r="B31" s="96"/>
      <c r="C31" s="98" t="s">
        <v>142</v>
      </c>
      <c r="D31" s="112">
        <f>SUM(E31:G31)</f>
        <v>0</v>
      </c>
      <c r="E31" s="113">
        <f aca="true" t="shared" si="3" ref="E31:G34">E135+E221+E307+E393</f>
        <v>0</v>
      </c>
      <c r="F31" s="113">
        <f t="shared" si="3"/>
        <v>0</v>
      </c>
      <c r="G31" s="113">
        <f t="shared" si="3"/>
        <v>0</v>
      </c>
      <c r="I31" s="319"/>
      <c r="J31" s="319"/>
    </row>
    <row r="32" spans="1:10" ht="17.25" customHeight="1" thickBot="1" thickTop="1">
      <c r="A32" s="318"/>
      <c r="B32" s="96"/>
      <c r="C32" s="98" t="s">
        <v>143</v>
      </c>
      <c r="D32" s="114">
        <f>SUM(E32:G32)</f>
        <v>0</v>
      </c>
      <c r="E32" s="114">
        <f t="shared" si="3"/>
        <v>0</v>
      </c>
      <c r="F32" s="114">
        <f t="shared" si="3"/>
        <v>0</v>
      </c>
      <c r="G32" s="114">
        <f t="shared" si="3"/>
        <v>0</v>
      </c>
      <c r="I32" s="319"/>
      <c r="J32" s="319"/>
    </row>
    <row r="33" spans="1:10" ht="17.25" customHeight="1" thickBot="1" thickTop="1">
      <c r="A33" s="318"/>
      <c r="B33" s="40"/>
      <c r="C33" s="98" t="s">
        <v>144</v>
      </c>
      <c r="D33" s="114">
        <f>SUM(E33:G33)</f>
        <v>0</v>
      </c>
      <c r="E33" s="114">
        <f t="shared" si="3"/>
        <v>0</v>
      </c>
      <c r="F33" s="114">
        <f t="shared" si="3"/>
        <v>0</v>
      </c>
      <c r="G33" s="114">
        <f t="shared" si="3"/>
        <v>0</v>
      </c>
      <c r="I33" s="319"/>
      <c r="J33" s="319"/>
    </row>
    <row r="34" spans="1:10" ht="17.25" customHeight="1" thickBot="1" thickTop="1">
      <c r="A34" s="318"/>
      <c r="B34" s="40"/>
      <c r="C34" s="98" t="s">
        <v>128</v>
      </c>
      <c r="D34" s="114">
        <f>SUM(E34:G34)</f>
        <v>0</v>
      </c>
      <c r="E34" s="114">
        <f t="shared" si="3"/>
        <v>0</v>
      </c>
      <c r="F34" s="114">
        <f t="shared" si="3"/>
        <v>0</v>
      </c>
      <c r="G34" s="114">
        <f t="shared" si="3"/>
        <v>0</v>
      </c>
      <c r="I34" s="319"/>
      <c r="J34" s="319"/>
    </row>
    <row r="35" spans="1:10" ht="14.25" customHeight="1" thickBot="1" thickTop="1">
      <c r="A35" s="318"/>
      <c r="B35" s="40"/>
      <c r="C35" s="19"/>
      <c r="I35" s="319"/>
      <c r="J35" s="319"/>
    </row>
    <row r="36" spans="1:10" ht="13.5" customHeight="1" hidden="1">
      <c r="A36" s="318"/>
      <c r="B36" s="40"/>
      <c r="C36" s="98"/>
      <c r="I36" s="319"/>
      <c r="J36" s="319"/>
    </row>
    <row r="37" spans="1:10" ht="13.5" customHeight="1" hidden="1">
      <c r="A37" s="318"/>
      <c r="B37" s="40"/>
      <c r="C37" s="98"/>
      <c r="I37" s="319"/>
      <c r="J37" s="319"/>
    </row>
    <row r="38" spans="1:10" ht="13.5" customHeight="1" hidden="1">
      <c r="A38" s="318"/>
      <c r="B38" s="40"/>
      <c r="C38" s="98"/>
      <c r="I38" s="319"/>
      <c r="J38" s="319"/>
    </row>
    <row r="39" spans="1:10" ht="13.5" customHeight="1" hidden="1">
      <c r="A39" s="318"/>
      <c r="B39" s="40"/>
      <c r="C39" s="98"/>
      <c r="I39" s="319"/>
      <c r="J39" s="319"/>
    </row>
    <row r="40" spans="1:10" ht="13.5" customHeight="1" hidden="1">
      <c r="A40" s="318"/>
      <c r="B40" s="40"/>
      <c r="C40" s="98"/>
      <c r="I40" s="319"/>
      <c r="J40" s="319"/>
    </row>
    <row r="41" spans="1:10" ht="13.5" customHeight="1" hidden="1">
      <c r="A41" s="318"/>
      <c r="B41" s="40"/>
      <c r="C41" s="98"/>
      <c r="I41" s="319"/>
      <c r="J41" s="319"/>
    </row>
    <row r="42" spans="1:10" ht="13.5" customHeight="1" hidden="1">
      <c r="A42" s="318"/>
      <c r="B42" s="40"/>
      <c r="C42" s="98"/>
      <c r="I42" s="319"/>
      <c r="J42" s="319"/>
    </row>
    <row r="43" spans="1:10" ht="13.5" customHeight="1" hidden="1">
      <c r="A43" s="318"/>
      <c r="B43" s="40"/>
      <c r="C43" s="98"/>
      <c r="I43" s="319"/>
      <c r="J43" s="319"/>
    </row>
    <row r="44" spans="1:10" ht="13.5" customHeight="1" hidden="1">
      <c r="A44" s="318"/>
      <c r="B44" s="40"/>
      <c r="C44" s="98"/>
      <c r="I44" s="319"/>
      <c r="J44" s="319"/>
    </row>
    <row r="45" spans="1:10" ht="13.5" customHeight="1" hidden="1">
      <c r="A45" s="318"/>
      <c r="B45" s="40"/>
      <c r="C45" s="98"/>
      <c r="I45" s="319"/>
      <c r="J45" s="319"/>
    </row>
    <row r="46" spans="1:10" ht="13.5" customHeight="1" hidden="1">
      <c r="A46" s="318"/>
      <c r="B46" s="40"/>
      <c r="C46" s="98"/>
      <c r="I46" s="319"/>
      <c r="J46" s="319"/>
    </row>
    <row r="47" spans="1:10" ht="13.5" customHeight="1" hidden="1">
      <c r="A47" s="318"/>
      <c r="B47" s="40"/>
      <c r="C47" s="98"/>
      <c r="I47" s="319"/>
      <c r="J47" s="319"/>
    </row>
    <row r="48" spans="1:10" ht="13.5" customHeight="1" hidden="1">
      <c r="A48" s="318"/>
      <c r="B48" s="40"/>
      <c r="C48" s="98"/>
      <c r="I48" s="319"/>
      <c r="J48" s="319"/>
    </row>
    <row r="49" spans="1:10" ht="13.5" customHeight="1" hidden="1">
      <c r="A49" s="318"/>
      <c r="B49" s="40"/>
      <c r="C49" s="98"/>
      <c r="I49" s="319"/>
      <c r="J49" s="319"/>
    </row>
    <row r="50" spans="1:10" ht="13.5" customHeight="1" hidden="1">
      <c r="A50" s="318"/>
      <c r="B50" s="40"/>
      <c r="C50" s="98"/>
      <c r="I50" s="319"/>
      <c r="J50" s="319"/>
    </row>
    <row r="51" spans="1:10" ht="13.5" customHeight="1" hidden="1">
      <c r="A51" s="318"/>
      <c r="B51" s="40"/>
      <c r="C51" s="98"/>
      <c r="I51" s="319"/>
      <c r="J51" s="319"/>
    </row>
    <row r="52" spans="1:10" ht="13.5" customHeight="1" hidden="1">
      <c r="A52" s="318"/>
      <c r="B52" s="40"/>
      <c r="C52" s="98"/>
      <c r="I52" s="319"/>
      <c r="J52" s="319"/>
    </row>
    <row r="53" spans="1:10" ht="13.5" customHeight="1" hidden="1">
      <c r="A53" s="318"/>
      <c r="B53" s="115"/>
      <c r="C53" s="98"/>
      <c r="I53" s="319"/>
      <c r="J53" s="319"/>
    </row>
    <row r="54" spans="1:10" ht="13.5" customHeight="1" hidden="1">
      <c r="A54" s="318"/>
      <c r="B54" s="96"/>
      <c r="C54" s="98"/>
      <c r="I54" s="319"/>
      <c r="J54" s="319"/>
    </row>
    <row r="55" spans="1:10" ht="17.25" customHeight="1" thickBot="1" thickTop="1">
      <c r="A55" s="318"/>
      <c r="B55" s="96"/>
      <c r="C55" s="98" t="s">
        <v>139</v>
      </c>
      <c r="D55" s="114">
        <f>SUM(E55:G55)</f>
        <v>0</v>
      </c>
      <c r="E55" s="114">
        <f>SUM(E31:E34)</f>
        <v>0</v>
      </c>
      <c r="F55" s="114">
        <f>SUM(F31:F34)</f>
        <v>0</v>
      </c>
      <c r="G55" s="114">
        <f>SUM(G31:G34)</f>
        <v>0</v>
      </c>
      <c r="I55" s="319"/>
      <c r="J55" s="319"/>
    </row>
    <row r="56" spans="1:10" ht="14.25" customHeight="1" thickBot="1" thickTop="1">
      <c r="A56" s="318"/>
      <c r="B56" s="96"/>
      <c r="I56" s="319"/>
      <c r="J56" s="319"/>
    </row>
    <row r="57" spans="1:10" ht="33.75" customHeight="1" thickBot="1">
      <c r="A57" s="318"/>
      <c r="B57" s="96"/>
      <c r="C57" s="116" t="s">
        <v>145</v>
      </c>
      <c r="D57" s="117" t="s">
        <v>138</v>
      </c>
      <c r="I57" s="319"/>
      <c r="J57" s="319"/>
    </row>
    <row r="58" spans="1:10" ht="16.5" customHeight="1" thickBot="1">
      <c r="A58" s="318"/>
      <c r="B58" s="96"/>
      <c r="C58" s="71" t="s">
        <v>142</v>
      </c>
      <c r="D58" s="88">
        <f>D156+D242+D328+D414</f>
        <v>0</v>
      </c>
      <c r="H58" s="99"/>
      <c r="I58" s="319"/>
      <c r="J58" s="319"/>
    </row>
    <row r="59" spans="1:10" ht="17.25" customHeight="1" thickBot="1" thickTop="1">
      <c r="A59" s="318"/>
      <c r="B59" s="96"/>
      <c r="C59" s="71" t="s">
        <v>143</v>
      </c>
      <c r="D59" s="45">
        <f>D157+D243+D329+D415</f>
        <v>0</v>
      </c>
      <c r="I59" s="319"/>
      <c r="J59" s="319"/>
    </row>
    <row r="60" spans="1:10" ht="17.25" customHeight="1" thickBot="1" thickTop="1">
      <c r="A60" s="318"/>
      <c r="B60" s="96"/>
      <c r="C60" s="71" t="s">
        <v>144</v>
      </c>
      <c r="D60" s="45">
        <f>D158+D244+D330+D416</f>
        <v>0</v>
      </c>
      <c r="I60" s="319"/>
      <c r="J60" s="319"/>
    </row>
    <row r="61" spans="1:10" ht="17.25" customHeight="1" thickBot="1" thickTop="1">
      <c r="A61" s="318"/>
      <c r="B61" s="96"/>
      <c r="C61" s="70" t="s">
        <v>128</v>
      </c>
      <c r="D61" s="45">
        <f>D159+D245+D331+D417</f>
        <v>0</v>
      </c>
      <c r="I61" s="319"/>
      <c r="J61" s="319"/>
    </row>
    <row r="62" spans="1:10" ht="13.5" customHeight="1" hidden="1">
      <c r="A62" s="318"/>
      <c r="B62" s="96"/>
      <c r="C62" s="8"/>
      <c r="D62" s="8"/>
      <c r="I62" s="319"/>
      <c r="J62" s="319"/>
    </row>
    <row r="63" spans="1:10" ht="13.5" customHeight="1" hidden="1" thickTop="1">
      <c r="A63" s="318"/>
      <c r="B63" s="40"/>
      <c r="C63" s="8"/>
      <c r="D63" s="8"/>
      <c r="E63" s="8"/>
      <c r="F63" s="8"/>
      <c r="G63" s="8"/>
      <c r="I63" s="319"/>
      <c r="J63" s="319"/>
    </row>
    <row r="64" spans="1:10" ht="13.5" customHeight="1" hidden="1" thickTop="1">
      <c r="A64" s="318"/>
      <c r="B64" s="40"/>
      <c r="C64" s="8"/>
      <c r="D64" s="8"/>
      <c r="E64" s="8"/>
      <c r="F64" s="8"/>
      <c r="G64" s="8"/>
      <c r="I64" s="319"/>
      <c r="J64" s="319"/>
    </row>
    <row r="65" spans="1:10" ht="13.5" customHeight="1" hidden="1" thickTop="1">
      <c r="A65" s="318"/>
      <c r="B65" s="40"/>
      <c r="C65" s="8"/>
      <c r="D65" s="8"/>
      <c r="E65" s="8"/>
      <c r="F65" s="8"/>
      <c r="G65" s="8"/>
      <c r="I65" s="319"/>
      <c r="J65" s="319"/>
    </row>
    <row r="66" spans="1:10" ht="13.5" customHeight="1" hidden="1" thickTop="1">
      <c r="A66" s="318"/>
      <c r="B66" s="40"/>
      <c r="C66" s="8"/>
      <c r="D66" s="8"/>
      <c r="E66" s="8"/>
      <c r="F66" s="8"/>
      <c r="G66" s="8"/>
      <c r="I66" s="319"/>
      <c r="J66" s="319"/>
    </row>
    <row r="67" spans="1:10" ht="13.5" customHeight="1" hidden="1" thickTop="1">
      <c r="A67" s="318"/>
      <c r="B67" s="40"/>
      <c r="C67" s="8"/>
      <c r="D67" s="8"/>
      <c r="E67" s="8"/>
      <c r="F67" s="8"/>
      <c r="G67" s="8"/>
      <c r="I67" s="319"/>
      <c r="J67" s="319"/>
    </row>
    <row r="68" spans="1:10" ht="13.5" customHeight="1" hidden="1" thickTop="1">
      <c r="A68" s="318"/>
      <c r="B68" s="40"/>
      <c r="C68" s="8"/>
      <c r="D68" s="8"/>
      <c r="E68" s="8"/>
      <c r="F68" s="8"/>
      <c r="G68" s="8"/>
      <c r="I68" s="319"/>
      <c r="J68" s="319"/>
    </row>
    <row r="69" spans="1:10" ht="13.5" customHeight="1" hidden="1" thickTop="1">
      <c r="A69" s="318"/>
      <c r="B69" s="40"/>
      <c r="C69" s="8"/>
      <c r="D69" s="8"/>
      <c r="E69" s="8"/>
      <c r="F69" s="8"/>
      <c r="G69" s="8"/>
      <c r="I69" s="319"/>
      <c r="J69" s="319"/>
    </row>
    <row r="70" spans="1:10" ht="13.5" customHeight="1" hidden="1" thickTop="1">
      <c r="A70" s="318"/>
      <c r="B70" s="40"/>
      <c r="C70" s="8"/>
      <c r="D70" s="8"/>
      <c r="E70" s="8"/>
      <c r="F70" s="8"/>
      <c r="G70" s="8"/>
      <c r="I70" s="319"/>
      <c r="J70" s="319"/>
    </row>
    <row r="71" spans="1:10" ht="13.5" customHeight="1" hidden="1" thickTop="1">
      <c r="A71" s="318"/>
      <c r="B71" s="40"/>
      <c r="C71" s="8"/>
      <c r="D71" s="8"/>
      <c r="E71" s="8"/>
      <c r="F71" s="8"/>
      <c r="G71" s="8"/>
      <c r="I71" s="319"/>
      <c r="J71" s="319"/>
    </row>
    <row r="72" spans="1:10" ht="13.5" customHeight="1" hidden="1" thickTop="1">
      <c r="A72" s="318"/>
      <c r="B72" s="40"/>
      <c r="C72" s="8"/>
      <c r="D72" s="8"/>
      <c r="E72" s="8"/>
      <c r="F72" s="8"/>
      <c r="G72" s="8"/>
      <c r="I72" s="319"/>
      <c r="J72" s="319"/>
    </row>
    <row r="73" spans="1:10" ht="13.5" customHeight="1" hidden="1" thickTop="1">
      <c r="A73" s="318"/>
      <c r="B73" s="40"/>
      <c r="C73" s="8"/>
      <c r="D73" s="8"/>
      <c r="E73" s="8"/>
      <c r="F73" s="8"/>
      <c r="G73" s="8"/>
      <c r="I73" s="319"/>
      <c r="J73" s="319"/>
    </row>
    <row r="74" spans="1:10" ht="13.5" customHeight="1" hidden="1" thickTop="1">
      <c r="A74" s="318"/>
      <c r="B74" s="40"/>
      <c r="C74" s="8"/>
      <c r="D74" s="8"/>
      <c r="E74" s="8"/>
      <c r="F74" s="8"/>
      <c r="G74" s="8"/>
      <c r="I74" s="319"/>
      <c r="J74" s="319"/>
    </row>
    <row r="75" spans="1:10" ht="13.5" customHeight="1" hidden="1" thickTop="1">
      <c r="A75" s="318"/>
      <c r="B75" s="40"/>
      <c r="C75" s="8"/>
      <c r="D75" s="8"/>
      <c r="E75" s="8"/>
      <c r="F75" s="8"/>
      <c r="G75" s="8"/>
      <c r="I75" s="319"/>
      <c r="J75" s="319"/>
    </row>
    <row r="76" spans="1:10" ht="13.5" customHeight="1" hidden="1" thickTop="1">
      <c r="A76" s="318"/>
      <c r="B76" s="40"/>
      <c r="C76" s="8"/>
      <c r="D76" s="8"/>
      <c r="E76" s="8"/>
      <c r="F76" s="8"/>
      <c r="G76" s="8"/>
      <c r="I76" s="319"/>
      <c r="J76" s="319"/>
    </row>
    <row r="77" spans="1:10" ht="13.5" customHeight="1" hidden="1" thickTop="1">
      <c r="A77" s="318"/>
      <c r="B77" s="40"/>
      <c r="C77" s="8"/>
      <c r="D77" s="8"/>
      <c r="E77" s="8"/>
      <c r="F77" s="8"/>
      <c r="G77" s="8"/>
      <c r="I77" s="319"/>
      <c r="J77" s="319"/>
    </row>
    <row r="78" spans="1:10" ht="13.5" customHeight="1" hidden="1" thickTop="1">
      <c r="A78" s="318"/>
      <c r="B78" s="40"/>
      <c r="C78" s="8"/>
      <c r="D78" s="8"/>
      <c r="E78" s="8"/>
      <c r="F78" s="8"/>
      <c r="G78" s="8"/>
      <c r="I78" s="319"/>
      <c r="J78" s="319"/>
    </row>
    <row r="79" spans="1:10" ht="13.5" customHeight="1" hidden="1" thickTop="1">
      <c r="A79" s="318"/>
      <c r="B79" s="40"/>
      <c r="C79" s="8"/>
      <c r="D79" s="8"/>
      <c r="E79" s="8"/>
      <c r="F79" s="8"/>
      <c r="G79" s="8"/>
      <c r="I79" s="319"/>
      <c r="J79" s="319"/>
    </row>
    <row r="80" spans="1:10" ht="13.5" customHeight="1" hidden="1" thickTop="1">
      <c r="A80" s="318"/>
      <c r="B80" s="40"/>
      <c r="C80" s="8"/>
      <c r="D80" s="8"/>
      <c r="E80" s="8"/>
      <c r="F80" s="8"/>
      <c r="G80" s="8"/>
      <c r="I80" s="319"/>
      <c r="J80" s="319"/>
    </row>
    <row r="81" spans="1:10" ht="14.25" customHeight="1" thickBot="1" thickTop="1">
      <c r="A81" s="318"/>
      <c r="B81" s="40"/>
      <c r="C81" s="8"/>
      <c r="D81" s="8"/>
      <c r="E81" s="8"/>
      <c r="F81" s="8"/>
      <c r="G81" s="8"/>
      <c r="I81" s="319"/>
      <c r="J81" s="319"/>
    </row>
    <row r="82" spans="1:10" ht="17.25" customHeight="1" thickBot="1" thickTop="1">
      <c r="A82" s="318"/>
      <c r="B82" s="40"/>
      <c r="C82" s="71" t="s">
        <v>139</v>
      </c>
      <c r="D82" s="45">
        <f>SUM(D58:D61)</f>
        <v>0</v>
      </c>
      <c r="E82" s="8"/>
      <c r="F82" s="8"/>
      <c r="G82" s="8"/>
      <c r="I82" s="319"/>
      <c r="J82" s="319"/>
    </row>
    <row r="83" spans="1:10" ht="13.5" customHeight="1" thickTop="1">
      <c r="A83" s="318"/>
      <c r="B83" s="115"/>
      <c r="I83" s="319"/>
      <c r="J83" s="319"/>
    </row>
    <row r="84" spans="1:10" ht="16.5" customHeight="1" thickBot="1">
      <c r="A84" s="318"/>
      <c r="B84" s="96"/>
      <c r="C84" s="323" t="s">
        <v>146</v>
      </c>
      <c r="I84" s="319"/>
      <c r="J84" s="319"/>
    </row>
    <row r="85" spans="1:10" ht="17.25" customHeight="1" thickBot="1" thickTop="1">
      <c r="A85" s="318"/>
      <c r="B85" s="96"/>
      <c r="C85" s="118" t="s">
        <v>147</v>
      </c>
      <c r="D85" s="45">
        <f>E26</f>
        <v>0</v>
      </c>
      <c r="G85" s="105"/>
      <c r="I85" s="403"/>
      <c r="J85" s="319"/>
    </row>
    <row r="86" spans="1:10" ht="17.25" customHeight="1" thickBot="1" thickTop="1">
      <c r="A86" s="318"/>
      <c r="B86" s="96"/>
      <c r="C86" s="119" t="s">
        <v>148</v>
      </c>
      <c r="D86" s="45">
        <f>D178+D264+D350+D436</f>
        <v>0</v>
      </c>
      <c r="I86" s="403"/>
      <c r="J86" s="319"/>
    </row>
    <row r="87" spans="1:10" ht="17.25" customHeight="1" thickBot="1" thickTop="1">
      <c r="A87" s="318"/>
      <c r="B87" s="96"/>
      <c r="C87" s="70" t="s">
        <v>149</v>
      </c>
      <c r="D87" s="45">
        <f>D179+D265+D351+D437</f>
        <v>0</v>
      </c>
      <c r="I87" s="403"/>
      <c r="J87" s="319"/>
    </row>
    <row r="88" spans="1:10" ht="16.5" customHeight="1" hidden="1">
      <c r="A88" s="318"/>
      <c r="B88" s="8"/>
      <c r="C88" s="8"/>
      <c r="D88" s="8"/>
      <c r="I88" s="403"/>
      <c r="J88" s="319"/>
    </row>
    <row r="89" spans="1:10" ht="16.5" customHeight="1" hidden="1" thickTop="1">
      <c r="A89" s="318"/>
      <c r="B89" s="8"/>
      <c r="C89" s="8"/>
      <c r="D89" s="8"/>
      <c r="I89" s="403"/>
      <c r="J89" s="319"/>
    </row>
    <row r="90" spans="1:10" ht="16.5" customHeight="1" hidden="1" thickTop="1">
      <c r="A90" s="318"/>
      <c r="B90" s="8"/>
      <c r="C90" s="8"/>
      <c r="D90" s="8"/>
      <c r="I90" s="403"/>
      <c r="J90" s="319"/>
    </row>
    <row r="91" spans="1:10" ht="16.5" customHeight="1" hidden="1" thickTop="1">
      <c r="A91" s="318"/>
      <c r="B91" s="8"/>
      <c r="C91" s="8"/>
      <c r="D91" s="8"/>
      <c r="I91" s="403"/>
      <c r="J91" s="319"/>
    </row>
    <row r="92" spans="1:10" ht="16.5" customHeight="1" hidden="1" thickTop="1">
      <c r="A92" s="318"/>
      <c r="B92" s="8"/>
      <c r="C92" s="8"/>
      <c r="D92" s="8"/>
      <c r="I92" s="403"/>
      <c r="J92" s="319"/>
    </row>
    <row r="93" spans="1:10" ht="16.5" customHeight="1" hidden="1" thickTop="1">
      <c r="A93" s="318"/>
      <c r="B93" s="8"/>
      <c r="C93" s="8"/>
      <c r="D93" s="8"/>
      <c r="I93" s="403"/>
      <c r="J93" s="319"/>
    </row>
    <row r="94" spans="1:10" ht="16.5" customHeight="1" hidden="1" thickTop="1">
      <c r="A94" s="318"/>
      <c r="B94" s="8"/>
      <c r="C94" s="8"/>
      <c r="D94" s="8"/>
      <c r="I94" s="403"/>
      <c r="J94" s="319"/>
    </row>
    <row r="95" spans="1:10" ht="16.5" customHeight="1" hidden="1" thickTop="1">
      <c r="A95" s="318"/>
      <c r="B95" s="8"/>
      <c r="C95" s="8"/>
      <c r="D95" s="8"/>
      <c r="I95" s="403"/>
      <c r="J95" s="319"/>
    </row>
    <row r="96" spans="1:10" ht="16.5" customHeight="1" hidden="1" thickTop="1">
      <c r="A96" s="318"/>
      <c r="B96" s="8"/>
      <c r="C96" s="8"/>
      <c r="D96" s="8"/>
      <c r="I96" s="403"/>
      <c r="J96" s="319"/>
    </row>
    <row r="97" spans="1:10" ht="13.5" customHeight="1" hidden="1" thickTop="1">
      <c r="A97" s="318"/>
      <c r="B97" s="8"/>
      <c r="C97" s="8"/>
      <c r="D97" s="8"/>
      <c r="I97" s="319"/>
      <c r="J97" s="319"/>
    </row>
    <row r="98" spans="1:10" ht="16.5" customHeight="1" hidden="1" thickTop="1">
      <c r="A98" s="318"/>
      <c r="B98" s="8"/>
      <c r="C98" s="8"/>
      <c r="D98" s="8"/>
      <c r="I98" s="403"/>
      <c r="J98" s="319"/>
    </row>
    <row r="99" spans="1:10" ht="16.5" customHeight="1" hidden="1" thickTop="1">
      <c r="A99" s="318"/>
      <c r="B99" s="8"/>
      <c r="C99" s="8"/>
      <c r="D99" s="8"/>
      <c r="I99" s="403"/>
      <c r="J99" s="319"/>
    </row>
    <row r="100" spans="1:10" ht="16.5" customHeight="1" hidden="1" thickTop="1">
      <c r="A100" s="318"/>
      <c r="B100" s="8"/>
      <c r="C100" s="8"/>
      <c r="D100" s="8"/>
      <c r="I100" s="403"/>
      <c r="J100" s="319"/>
    </row>
    <row r="101" spans="1:10" ht="16.5" customHeight="1" hidden="1" thickTop="1">
      <c r="A101" s="318"/>
      <c r="B101" s="8"/>
      <c r="C101" s="8"/>
      <c r="D101" s="8"/>
      <c r="I101" s="403"/>
      <c r="J101" s="319"/>
    </row>
    <row r="102" spans="1:10" ht="16.5" customHeight="1" hidden="1" thickTop="1">
      <c r="A102" s="318"/>
      <c r="B102" s="8"/>
      <c r="C102" s="8"/>
      <c r="D102" s="8"/>
      <c r="I102" s="403"/>
      <c r="J102" s="319"/>
    </row>
    <row r="103" spans="1:10" ht="16.5" customHeight="1" hidden="1" thickTop="1">
      <c r="A103" s="318"/>
      <c r="B103" s="8"/>
      <c r="C103" s="8"/>
      <c r="D103" s="8"/>
      <c r="I103" s="403"/>
      <c r="J103" s="319"/>
    </row>
    <row r="104" spans="1:10" ht="16.5" customHeight="1" hidden="1" thickTop="1">
      <c r="A104" s="318"/>
      <c r="B104" s="8"/>
      <c r="C104" s="8"/>
      <c r="D104" s="8"/>
      <c r="I104" s="403"/>
      <c r="J104" s="319"/>
    </row>
    <row r="105" spans="1:10" ht="16.5" customHeight="1" hidden="1" thickTop="1">
      <c r="A105" s="318"/>
      <c r="B105" s="8"/>
      <c r="C105" s="8"/>
      <c r="D105" s="8"/>
      <c r="I105" s="403"/>
      <c r="J105" s="319"/>
    </row>
    <row r="106" spans="1:10" ht="16.5" customHeight="1" hidden="1" thickTop="1">
      <c r="A106" s="318"/>
      <c r="B106" s="8"/>
      <c r="C106" s="8"/>
      <c r="D106" s="8"/>
      <c r="I106" s="403"/>
      <c r="J106" s="319"/>
    </row>
    <row r="107" spans="1:10" ht="14.25" customHeight="1" thickBot="1" thickTop="1">
      <c r="A107" s="318"/>
      <c r="B107" s="40"/>
      <c r="C107" s="8"/>
      <c r="D107" s="8"/>
      <c r="I107" s="319"/>
      <c r="J107" s="319"/>
    </row>
    <row r="108" spans="1:10" ht="34.5" customHeight="1" thickBot="1" thickTop="1">
      <c r="A108" s="318"/>
      <c r="B108" s="96"/>
      <c r="C108" s="389" t="s">
        <v>139</v>
      </c>
      <c r="D108" s="45">
        <f>D85-D86+D87</f>
        <v>0</v>
      </c>
      <c r="I108" s="319"/>
      <c r="J108" s="319"/>
    </row>
    <row r="109" spans="1:10" ht="16.5" customHeight="1" thickBot="1" thickTop="1">
      <c r="A109" s="318"/>
      <c r="B109" s="120"/>
      <c r="C109" s="121"/>
      <c r="D109" s="64"/>
      <c r="E109" s="122"/>
      <c r="F109" s="122"/>
      <c r="G109" s="122"/>
      <c r="H109" s="122"/>
      <c r="I109" s="404"/>
      <c r="J109" s="319"/>
    </row>
    <row r="110" spans="1:10" ht="13.5" customHeight="1" thickBot="1" thickTop="1">
      <c r="A110" s="324"/>
      <c r="B110" s="325"/>
      <c r="C110" s="325"/>
      <c r="D110" s="325"/>
      <c r="E110" s="325"/>
      <c r="F110" s="325"/>
      <c r="G110" s="325"/>
      <c r="H110" s="325"/>
      <c r="I110" s="326"/>
      <c r="J110" s="326"/>
    </row>
    <row r="111" spans="1:10" ht="13.5" customHeight="1" thickBot="1">
      <c r="A111" s="101"/>
      <c r="B111" s="316"/>
      <c r="C111" s="316"/>
      <c r="D111" s="316"/>
      <c r="E111" s="316"/>
      <c r="F111" s="316"/>
      <c r="G111" s="316"/>
      <c r="H111" s="316"/>
      <c r="I111" s="317"/>
      <c r="J111" s="317"/>
    </row>
    <row r="112" spans="1:10" ht="19.5" thickBot="1" thickTop="1">
      <c r="A112" s="318"/>
      <c r="B112" s="93"/>
      <c r="C112" s="94"/>
      <c r="D112" s="94"/>
      <c r="E112" s="337" t="s">
        <v>75</v>
      </c>
      <c r="F112" s="94"/>
      <c r="G112" s="94"/>
      <c r="H112" s="94"/>
      <c r="I112" s="402"/>
      <c r="J112" s="319"/>
    </row>
    <row r="113" spans="1:10" ht="34.5" customHeight="1" thickBot="1" thickTop="1">
      <c r="A113" s="318"/>
      <c r="B113" s="96"/>
      <c r="C113" s="123" t="s">
        <v>131</v>
      </c>
      <c r="D113" s="97" t="s">
        <v>132</v>
      </c>
      <c r="I113" s="319"/>
      <c r="J113" s="319"/>
    </row>
    <row r="114" spans="1:10" ht="33" thickBot="1" thickTop="1">
      <c r="A114" s="318"/>
      <c r="B114" s="96"/>
      <c r="C114" s="339" t="s">
        <v>133</v>
      </c>
      <c r="D114" s="21">
        <v>0</v>
      </c>
      <c r="I114" s="319"/>
      <c r="J114" s="319"/>
    </row>
    <row r="115" spans="1:10" ht="36.75" customHeight="1" thickBot="1">
      <c r="A115" s="318"/>
      <c r="B115" s="96"/>
      <c r="C115" s="339" t="s">
        <v>134</v>
      </c>
      <c r="D115" s="21">
        <v>0</v>
      </c>
      <c r="I115" s="319"/>
      <c r="J115" s="319"/>
    </row>
    <row r="116" spans="1:10" ht="32.25" customHeight="1" thickTop="1">
      <c r="A116" s="318"/>
      <c r="B116" s="96"/>
      <c r="C116" s="99"/>
      <c r="D116" s="422" t="s">
        <v>135</v>
      </c>
      <c r="E116" s="327"/>
      <c r="F116" s="101"/>
      <c r="G116" s="102" t="s">
        <v>136</v>
      </c>
      <c r="H116" s="103"/>
      <c r="I116" s="319"/>
      <c r="J116" s="319"/>
    </row>
    <row r="117" spans="1:10" ht="32.25" customHeight="1" thickBot="1">
      <c r="A117" s="318"/>
      <c r="B117" s="96"/>
      <c r="C117" s="104" t="s">
        <v>137</v>
      </c>
      <c r="D117" s="423"/>
      <c r="E117" s="328" t="s">
        <v>138</v>
      </c>
      <c r="F117" s="252" t="str">
        <f>Year</f>
        <v>2006</v>
      </c>
      <c r="G117" s="253">
        <f>Year-1</f>
        <v>2005</v>
      </c>
      <c r="H117" s="254" t="str">
        <f>Year-2&amp;" and Prior"</f>
        <v>2004 and Prior</v>
      </c>
      <c r="I117" s="319"/>
      <c r="J117" s="319"/>
    </row>
    <row r="118" spans="1:10" ht="17.25" customHeight="1" thickBot="1" thickTop="1">
      <c r="A118" s="318"/>
      <c r="B118" s="96"/>
      <c r="C118" s="98" t="str">
        <f>VLOOKUP(MOD(MonthEndNumber+1,12),months_table,2)</f>
        <v>January</v>
      </c>
      <c r="D118" s="45">
        <f>D114-SUM(G118:H118)</f>
        <v>0</v>
      </c>
      <c r="E118" s="45">
        <f aca="true" t="shared" si="4" ref="E118:E130">SUM(F118:H118)</f>
        <v>0</v>
      </c>
      <c r="F118" s="255"/>
      <c r="G118" s="255"/>
      <c r="H118" s="255"/>
      <c r="I118" s="319"/>
      <c r="J118" s="319"/>
    </row>
    <row r="119" spans="1:10" ht="17.25" customHeight="1" thickBot="1" thickTop="1">
      <c r="A119" s="318"/>
      <c r="B119" s="96"/>
      <c r="C119" s="98" t="str">
        <f>VLOOKUP(MOD(MonthEndNumber+2,12),months_table,2)</f>
        <v>February</v>
      </c>
      <c r="D119" s="45">
        <f aca="true" t="shared" si="5" ref="D119:D129">D118-SUM(G119:H119)</f>
        <v>0</v>
      </c>
      <c r="E119" s="45">
        <f t="shared" si="4"/>
        <v>0</v>
      </c>
      <c r="F119" s="21"/>
      <c r="G119" s="21"/>
      <c r="H119" s="21"/>
      <c r="I119" s="319"/>
      <c r="J119" s="319"/>
    </row>
    <row r="120" spans="1:10" ht="17.25" customHeight="1" thickBot="1" thickTop="1">
      <c r="A120" s="318"/>
      <c r="B120" s="96"/>
      <c r="C120" s="98" t="str">
        <f>VLOOKUP(MOD(MonthEndNumber+3,12),months_table,2)</f>
        <v>March</v>
      </c>
      <c r="D120" s="45">
        <f t="shared" si="5"/>
        <v>0</v>
      </c>
      <c r="E120" s="45">
        <f t="shared" si="4"/>
        <v>0</v>
      </c>
      <c r="F120" s="21"/>
      <c r="G120" s="21"/>
      <c r="H120" s="21"/>
      <c r="I120" s="319"/>
      <c r="J120" s="319"/>
    </row>
    <row r="121" spans="1:10" ht="17.25" customHeight="1" thickBot="1" thickTop="1">
      <c r="A121" s="318"/>
      <c r="B121" s="96"/>
      <c r="C121" s="98" t="str">
        <f>VLOOKUP(MOD(MonthEndNumber+4,12),months_table,2)</f>
        <v>April</v>
      </c>
      <c r="D121" s="45">
        <f t="shared" si="5"/>
        <v>0</v>
      </c>
      <c r="E121" s="45">
        <f t="shared" si="4"/>
        <v>0</v>
      </c>
      <c r="F121" s="21"/>
      <c r="G121" s="21"/>
      <c r="H121" s="21"/>
      <c r="I121" s="319"/>
      <c r="J121" s="319"/>
    </row>
    <row r="122" spans="1:10" ht="17.25" customHeight="1" thickBot="1" thickTop="1">
      <c r="A122" s="318"/>
      <c r="B122" s="96"/>
      <c r="C122" s="98" t="str">
        <f>VLOOKUP(MOD(MonthEndNumber+5,12),months_table,2)</f>
        <v>May</v>
      </c>
      <c r="D122" s="45">
        <f t="shared" si="5"/>
        <v>0</v>
      </c>
      <c r="E122" s="45">
        <f t="shared" si="4"/>
        <v>0</v>
      </c>
      <c r="F122" s="21"/>
      <c r="G122" s="21"/>
      <c r="H122" s="21"/>
      <c r="I122" s="319"/>
      <c r="J122" s="319"/>
    </row>
    <row r="123" spans="1:10" ht="17.25" customHeight="1" thickBot="1" thickTop="1">
      <c r="A123" s="318"/>
      <c r="B123" s="96"/>
      <c r="C123" s="98" t="str">
        <f>VLOOKUP(MOD(MonthEndNumber+6,12),months_table,2)</f>
        <v>June</v>
      </c>
      <c r="D123" s="45">
        <f t="shared" si="5"/>
        <v>0</v>
      </c>
      <c r="E123" s="45">
        <f t="shared" si="4"/>
        <v>0</v>
      </c>
      <c r="F123" s="21"/>
      <c r="G123" s="21"/>
      <c r="H123" s="21"/>
      <c r="I123" s="319"/>
      <c r="J123" s="319"/>
    </row>
    <row r="124" spans="1:10" ht="17.25" customHeight="1" thickBot="1" thickTop="1">
      <c r="A124" s="318"/>
      <c r="B124" s="96"/>
      <c r="C124" s="98" t="str">
        <f>VLOOKUP(MOD(MonthEndNumber+7,12),months_table,2)</f>
        <v>July</v>
      </c>
      <c r="D124" s="45">
        <f t="shared" si="5"/>
        <v>0</v>
      </c>
      <c r="E124" s="45">
        <f t="shared" si="4"/>
        <v>0</v>
      </c>
      <c r="F124" s="21"/>
      <c r="G124" s="21"/>
      <c r="H124" s="21"/>
      <c r="I124" s="319"/>
      <c r="J124" s="319"/>
    </row>
    <row r="125" spans="1:10" ht="17.25" customHeight="1" thickBot="1" thickTop="1">
      <c r="A125" s="318"/>
      <c r="B125" s="96"/>
      <c r="C125" s="98" t="str">
        <f>VLOOKUP(MOD(MonthEndNumber+8,12),months_table,2)</f>
        <v>August</v>
      </c>
      <c r="D125" s="45">
        <f t="shared" si="5"/>
        <v>0</v>
      </c>
      <c r="E125" s="45">
        <f t="shared" si="4"/>
        <v>0</v>
      </c>
      <c r="F125" s="21"/>
      <c r="G125" s="21"/>
      <c r="H125" s="21"/>
      <c r="I125" s="319"/>
      <c r="J125" s="319"/>
    </row>
    <row r="126" spans="1:10" ht="17.25" customHeight="1" thickBot="1" thickTop="1">
      <c r="A126" s="318"/>
      <c r="B126" s="96"/>
      <c r="C126" s="98" t="str">
        <f>VLOOKUP(MOD(MonthEndNumber+9,12),months_table,2)</f>
        <v>September</v>
      </c>
      <c r="D126" s="45">
        <f t="shared" si="5"/>
        <v>0</v>
      </c>
      <c r="E126" s="45">
        <f t="shared" si="4"/>
        <v>0</v>
      </c>
      <c r="F126" s="21"/>
      <c r="G126" s="21"/>
      <c r="H126" s="21"/>
      <c r="I126" s="319"/>
      <c r="J126" s="319"/>
    </row>
    <row r="127" spans="1:10" ht="17.25" customHeight="1" thickBot="1" thickTop="1">
      <c r="A127" s="318"/>
      <c r="B127" s="96"/>
      <c r="C127" s="98" t="str">
        <f>VLOOKUP(MOD(MonthEndNumber+10,12),months_table,2)</f>
        <v>October</v>
      </c>
      <c r="D127" s="45">
        <f t="shared" si="5"/>
        <v>0</v>
      </c>
      <c r="E127" s="45">
        <f t="shared" si="4"/>
        <v>0</v>
      </c>
      <c r="F127" s="21"/>
      <c r="G127" s="21"/>
      <c r="H127" s="21"/>
      <c r="I127" s="319"/>
      <c r="J127" s="319"/>
    </row>
    <row r="128" spans="1:10" ht="17.25" customHeight="1" thickBot="1" thickTop="1">
      <c r="A128" s="318"/>
      <c r="B128" s="96"/>
      <c r="C128" s="98" t="str">
        <f>VLOOKUP(MOD(MonthEndNumber+11,12),months_table,2)</f>
        <v>November</v>
      </c>
      <c r="D128" s="45">
        <f t="shared" si="5"/>
        <v>0</v>
      </c>
      <c r="E128" s="45">
        <f t="shared" si="4"/>
        <v>0</v>
      </c>
      <c r="F128" s="21"/>
      <c r="G128" s="21"/>
      <c r="H128" s="21"/>
      <c r="I128" s="319"/>
      <c r="J128" s="319"/>
    </row>
    <row r="129" spans="1:10" ht="17.25" customHeight="1" thickBot="1" thickTop="1">
      <c r="A129" s="318"/>
      <c r="B129" s="96"/>
      <c r="C129" s="98" t="str">
        <f>VLOOKUP(MOD(MonthEndNumber,12),months_table,2)</f>
        <v>December</v>
      </c>
      <c r="D129" s="45">
        <f t="shared" si="5"/>
        <v>0</v>
      </c>
      <c r="E129" s="45">
        <f t="shared" si="4"/>
        <v>0</v>
      </c>
      <c r="F129" s="21"/>
      <c r="G129" s="21"/>
      <c r="H129" s="21"/>
      <c r="I129" s="319"/>
      <c r="J129" s="319"/>
    </row>
    <row r="130" spans="1:10" ht="17.25" customHeight="1" thickBot="1" thickTop="1">
      <c r="A130" s="318"/>
      <c r="B130" s="96"/>
      <c r="C130" s="98" t="s">
        <v>139</v>
      </c>
      <c r="E130" s="45">
        <f t="shared" si="4"/>
        <v>0</v>
      </c>
      <c r="F130" s="45">
        <f>SUM(F118:F129)</f>
        <v>0</v>
      </c>
      <c r="G130" s="45">
        <f>SUM(G118:G129)</f>
        <v>0</v>
      </c>
      <c r="H130" s="45">
        <f>SUM(H118:H129)</f>
        <v>0</v>
      </c>
      <c r="I130" s="319"/>
      <c r="J130" s="319"/>
    </row>
    <row r="131" spans="1:10" ht="17.25" customHeight="1" thickBot="1" thickTop="1">
      <c r="A131" s="318"/>
      <c r="B131" s="96"/>
      <c r="C131" s="105"/>
      <c r="I131" s="319"/>
      <c r="J131" s="319"/>
    </row>
    <row r="132" spans="1:10" ht="17.25" customHeight="1" thickBot="1" thickTop="1">
      <c r="A132" s="318"/>
      <c r="B132" s="96"/>
      <c r="C132" s="105"/>
      <c r="D132" s="125"/>
      <c r="E132" s="93"/>
      <c r="F132" s="126" t="s">
        <v>140</v>
      </c>
      <c r="G132" s="124"/>
      <c r="I132" s="319"/>
      <c r="J132" s="319"/>
    </row>
    <row r="133" spans="1:10" ht="15.75" customHeight="1">
      <c r="A133" s="318"/>
      <c r="B133" s="96"/>
      <c r="C133" s="105"/>
      <c r="D133" s="96"/>
      <c r="E133" s="101"/>
      <c r="F133" s="111" t="s">
        <v>136</v>
      </c>
      <c r="G133" s="103"/>
      <c r="I133" s="319"/>
      <c r="J133" s="319"/>
    </row>
    <row r="134" spans="1:10" ht="36.75" customHeight="1" thickBot="1">
      <c r="A134" s="318"/>
      <c r="B134" s="96"/>
      <c r="C134" s="127" t="s">
        <v>141</v>
      </c>
      <c r="D134" s="328" t="s">
        <v>56</v>
      </c>
      <c r="E134" s="252" t="str">
        <f>Year</f>
        <v>2006</v>
      </c>
      <c r="F134" s="253">
        <f>Year-1</f>
        <v>2005</v>
      </c>
      <c r="G134" s="254" t="str">
        <f>Year-2&amp;" and Prior"</f>
        <v>2004 and Prior</v>
      </c>
      <c r="I134" s="319"/>
      <c r="J134" s="319"/>
    </row>
    <row r="135" spans="1:10" ht="17.25" customHeight="1" thickBot="1" thickTop="1">
      <c r="A135" s="318"/>
      <c r="B135" s="96"/>
      <c r="C135" s="71" t="s">
        <v>142</v>
      </c>
      <c r="D135" s="112">
        <f aca="true" t="shared" si="6" ref="D135:D153">SUM(E135:G135)</f>
        <v>0</v>
      </c>
      <c r="E135" s="258"/>
      <c r="F135" s="258"/>
      <c r="G135" s="258"/>
      <c r="I135" s="319"/>
      <c r="J135" s="319"/>
    </row>
    <row r="136" spans="1:10" ht="17.25" customHeight="1" thickBot="1" thickTop="1">
      <c r="A136" s="318"/>
      <c r="B136" s="96"/>
      <c r="C136" s="71" t="s">
        <v>143</v>
      </c>
      <c r="D136" s="114">
        <f t="shared" si="6"/>
        <v>0</v>
      </c>
      <c r="E136" s="15"/>
      <c r="F136" s="15"/>
      <c r="G136" s="15"/>
      <c r="I136" s="319"/>
      <c r="J136" s="319"/>
    </row>
    <row r="137" spans="1:10" ht="17.25" customHeight="1" thickBot="1" thickTop="1">
      <c r="A137" s="318"/>
      <c r="B137" s="96"/>
      <c r="C137" s="70" t="s">
        <v>144</v>
      </c>
      <c r="D137" s="114">
        <f t="shared" si="6"/>
        <v>0</v>
      </c>
      <c r="E137" s="15"/>
      <c r="F137" s="15"/>
      <c r="G137" s="15"/>
      <c r="I137" s="319"/>
      <c r="J137" s="319"/>
    </row>
    <row r="138" spans="1:10" ht="17.25" customHeight="1" thickBot="1" thickTop="1">
      <c r="A138" s="318"/>
      <c r="B138" s="96"/>
      <c r="C138" s="128" t="s">
        <v>128</v>
      </c>
      <c r="D138" s="114">
        <f t="shared" si="6"/>
        <v>0</v>
      </c>
      <c r="E138" s="114">
        <f>SUM(E139:E152)</f>
        <v>0</v>
      </c>
      <c r="F138" s="114">
        <f>SUM(F139:F152)</f>
        <v>0</v>
      </c>
      <c r="G138" s="114">
        <f>SUM(G139:G152)</f>
        <v>0</v>
      </c>
      <c r="I138" s="319"/>
      <c r="J138" s="319"/>
    </row>
    <row r="139" spans="1:10" ht="17.25" customHeight="1" thickBot="1" thickTop="1">
      <c r="A139" s="318"/>
      <c r="B139" s="129" t="s">
        <v>110</v>
      </c>
      <c r="C139" s="12" t="s">
        <v>297</v>
      </c>
      <c r="D139" s="114">
        <f t="shared" si="6"/>
        <v>0</v>
      </c>
      <c r="E139" s="15"/>
      <c r="F139" s="15"/>
      <c r="G139" s="15"/>
      <c r="I139" s="319"/>
      <c r="J139" s="319"/>
    </row>
    <row r="140" spans="1:10" ht="17.25" customHeight="1" thickBot="1" thickTop="1">
      <c r="A140" s="318"/>
      <c r="B140" s="129" t="s">
        <v>111</v>
      </c>
      <c r="C140" s="12" t="s">
        <v>128</v>
      </c>
      <c r="D140" s="114">
        <f t="shared" si="6"/>
        <v>0</v>
      </c>
      <c r="E140" s="15"/>
      <c r="F140" s="15"/>
      <c r="G140" s="15"/>
      <c r="I140" s="319"/>
      <c r="J140" s="319"/>
    </row>
    <row r="141" spans="1:10" ht="17.25" customHeight="1" thickBot="1" thickTop="1">
      <c r="A141" s="318"/>
      <c r="B141" s="129" t="s">
        <v>112</v>
      </c>
      <c r="C141" s="12"/>
      <c r="D141" s="114">
        <f t="shared" si="6"/>
        <v>0</v>
      </c>
      <c r="E141" s="15"/>
      <c r="F141" s="15"/>
      <c r="G141" s="15"/>
      <c r="I141" s="319"/>
      <c r="J141" s="319"/>
    </row>
    <row r="142" spans="1:10" ht="17.25" customHeight="1" thickBot="1" thickTop="1">
      <c r="A142" s="318"/>
      <c r="B142" s="129" t="s">
        <v>113</v>
      </c>
      <c r="C142" s="12"/>
      <c r="D142" s="114">
        <f t="shared" si="6"/>
        <v>0</v>
      </c>
      <c r="E142" s="15"/>
      <c r="F142" s="15"/>
      <c r="G142" s="15"/>
      <c r="I142" s="319"/>
      <c r="J142" s="319"/>
    </row>
    <row r="143" spans="1:10" ht="17.25" customHeight="1" thickBot="1" thickTop="1">
      <c r="A143" s="318"/>
      <c r="B143" s="129" t="s">
        <v>114</v>
      </c>
      <c r="C143" s="12"/>
      <c r="D143" s="114">
        <f t="shared" si="6"/>
        <v>0</v>
      </c>
      <c r="E143" s="15"/>
      <c r="F143" s="15"/>
      <c r="G143" s="15"/>
      <c r="I143" s="319"/>
      <c r="J143" s="319"/>
    </row>
    <row r="144" spans="1:10" ht="17.25" customHeight="1" thickBot="1" thickTop="1">
      <c r="A144" s="318"/>
      <c r="B144" s="129" t="s">
        <v>115</v>
      </c>
      <c r="C144" s="12"/>
      <c r="D144" s="114">
        <f t="shared" si="6"/>
        <v>0</v>
      </c>
      <c r="E144" s="15"/>
      <c r="F144" s="15"/>
      <c r="G144" s="15"/>
      <c r="I144" s="319"/>
      <c r="J144" s="319"/>
    </row>
    <row r="145" spans="1:10" ht="17.25" customHeight="1" thickBot="1" thickTop="1">
      <c r="A145" s="318"/>
      <c r="B145" s="129" t="s">
        <v>116</v>
      </c>
      <c r="C145" s="12"/>
      <c r="D145" s="114">
        <f t="shared" si="6"/>
        <v>0</v>
      </c>
      <c r="E145" s="15"/>
      <c r="F145" s="15"/>
      <c r="G145" s="15"/>
      <c r="I145" s="319"/>
      <c r="J145" s="319"/>
    </row>
    <row r="146" spans="1:10" ht="17.25" customHeight="1" thickBot="1" thickTop="1">
      <c r="A146" s="318"/>
      <c r="B146" s="129" t="s">
        <v>117</v>
      </c>
      <c r="C146" s="12"/>
      <c r="D146" s="114">
        <f t="shared" si="6"/>
        <v>0</v>
      </c>
      <c r="E146" s="15"/>
      <c r="F146" s="15"/>
      <c r="G146" s="15"/>
      <c r="I146" s="319"/>
      <c r="J146" s="319"/>
    </row>
    <row r="147" spans="1:10" ht="17.25" customHeight="1" thickBot="1" thickTop="1">
      <c r="A147" s="318"/>
      <c r="B147" s="129" t="s">
        <v>118</v>
      </c>
      <c r="C147" s="12"/>
      <c r="D147" s="114">
        <f t="shared" si="6"/>
        <v>0</v>
      </c>
      <c r="E147" s="15"/>
      <c r="F147" s="15"/>
      <c r="G147" s="15"/>
      <c r="I147" s="319"/>
      <c r="J147" s="319"/>
    </row>
    <row r="148" spans="1:10" ht="17.25" customHeight="1" thickBot="1" thickTop="1">
      <c r="A148" s="318"/>
      <c r="B148" s="129" t="s">
        <v>119</v>
      </c>
      <c r="C148" s="12"/>
      <c r="D148" s="114">
        <f t="shared" si="6"/>
        <v>0</v>
      </c>
      <c r="E148" s="15"/>
      <c r="F148" s="15"/>
      <c r="G148" s="15"/>
      <c r="I148" s="319"/>
      <c r="J148" s="319"/>
    </row>
    <row r="149" spans="1:10" ht="17.25" customHeight="1" thickBot="1" thickTop="1">
      <c r="A149" s="318"/>
      <c r="B149" s="129" t="s">
        <v>120</v>
      </c>
      <c r="C149" s="12"/>
      <c r="D149" s="114">
        <f t="shared" si="6"/>
        <v>0</v>
      </c>
      <c r="E149" s="15"/>
      <c r="F149" s="15"/>
      <c r="G149" s="15"/>
      <c r="I149" s="319"/>
      <c r="J149" s="319"/>
    </row>
    <row r="150" spans="1:10" ht="17.25" customHeight="1" thickBot="1" thickTop="1">
      <c r="A150" s="318"/>
      <c r="B150" s="129" t="s">
        <v>121</v>
      </c>
      <c r="C150" s="12"/>
      <c r="D150" s="114">
        <f t="shared" si="6"/>
        <v>0</v>
      </c>
      <c r="E150" s="15"/>
      <c r="F150" s="15"/>
      <c r="G150" s="15"/>
      <c r="I150" s="319"/>
      <c r="J150" s="319"/>
    </row>
    <row r="151" spans="1:10" ht="17.25" customHeight="1" thickBot="1" thickTop="1">
      <c r="A151" s="318"/>
      <c r="B151" s="129" t="s">
        <v>122</v>
      </c>
      <c r="C151" s="12"/>
      <c r="D151" s="114">
        <f t="shared" si="6"/>
        <v>0</v>
      </c>
      <c r="E151" s="15"/>
      <c r="F151" s="15"/>
      <c r="G151" s="15"/>
      <c r="I151" s="319"/>
      <c r="J151" s="319"/>
    </row>
    <row r="152" spans="1:10" ht="17.25" customHeight="1" thickBot="1" thickTop="1">
      <c r="A152" s="318"/>
      <c r="B152" s="129" t="s">
        <v>22</v>
      </c>
      <c r="C152" s="12"/>
      <c r="D152" s="114">
        <f t="shared" si="6"/>
        <v>0</v>
      </c>
      <c r="E152" s="15"/>
      <c r="F152" s="15"/>
      <c r="G152" s="15"/>
      <c r="I152" s="319"/>
      <c r="J152" s="319"/>
    </row>
    <row r="153" spans="1:10" ht="17.25" customHeight="1" thickBot="1" thickTop="1">
      <c r="A153" s="318"/>
      <c r="B153" s="115"/>
      <c r="C153" s="71" t="s">
        <v>139</v>
      </c>
      <c r="D153" s="114">
        <f t="shared" si="6"/>
        <v>0</v>
      </c>
      <c r="E153" s="114">
        <f>SUM(E135:E138)</f>
        <v>0</v>
      </c>
      <c r="F153" s="114">
        <f>SUM(F135:F138)</f>
        <v>0</v>
      </c>
      <c r="G153" s="114">
        <f>SUM(G135:G138)</f>
        <v>0</v>
      </c>
      <c r="I153" s="319"/>
      <c r="J153" s="319"/>
    </row>
    <row r="154" spans="1:10" ht="14.25" customHeight="1" thickBot="1" thickTop="1">
      <c r="A154" s="324"/>
      <c r="B154" s="329"/>
      <c r="C154" s="325"/>
      <c r="D154" s="325"/>
      <c r="E154" s="325"/>
      <c r="F154" s="325"/>
      <c r="G154" s="325"/>
      <c r="H154" s="325"/>
      <c r="I154" s="326"/>
      <c r="J154" s="326"/>
    </row>
    <row r="155" spans="1:10" ht="33" customHeight="1" thickBot="1">
      <c r="A155" s="101"/>
      <c r="B155" s="340" t="s">
        <v>150</v>
      </c>
      <c r="C155" s="330" t="s">
        <v>145</v>
      </c>
      <c r="D155" s="331" t="s">
        <v>138</v>
      </c>
      <c r="E155" s="316"/>
      <c r="F155" s="316"/>
      <c r="G155" s="316"/>
      <c r="H155" s="332"/>
      <c r="I155" s="317"/>
      <c r="J155" s="317"/>
    </row>
    <row r="156" spans="1:10" ht="17.25" customHeight="1" thickBot="1">
      <c r="A156" s="318"/>
      <c r="B156" s="96"/>
      <c r="C156" s="71" t="s">
        <v>142</v>
      </c>
      <c r="D156" s="21">
        <v>0</v>
      </c>
      <c r="I156" s="319"/>
      <c r="J156" s="319"/>
    </row>
    <row r="157" spans="1:10" ht="16.5" customHeight="1" thickBot="1">
      <c r="A157" s="318"/>
      <c r="B157" s="96"/>
      <c r="C157" s="71" t="s">
        <v>143</v>
      </c>
      <c r="D157" s="21">
        <v>0</v>
      </c>
      <c r="I157" s="319"/>
      <c r="J157" s="319"/>
    </row>
    <row r="158" spans="1:10" ht="16.5" customHeight="1" thickBot="1">
      <c r="A158" s="318"/>
      <c r="B158" s="96"/>
      <c r="C158" s="71" t="s">
        <v>144</v>
      </c>
      <c r="D158" s="60">
        <v>0</v>
      </c>
      <c r="I158" s="319"/>
      <c r="J158" s="319"/>
    </row>
    <row r="159" spans="1:10" ht="17.25" customHeight="1" thickBot="1" thickTop="1">
      <c r="A159" s="318"/>
      <c r="B159" s="96"/>
      <c r="C159" s="128" t="s">
        <v>128</v>
      </c>
      <c r="D159" s="44">
        <f>SUM(D160:D173)</f>
        <v>0</v>
      </c>
      <c r="I159" s="319"/>
      <c r="J159" s="319"/>
    </row>
    <row r="160" spans="1:10" ht="17.25" customHeight="1" thickBot="1" thickTop="1">
      <c r="A160" s="318"/>
      <c r="B160" s="129" t="s">
        <v>110</v>
      </c>
      <c r="C160" s="12"/>
      <c r="D160" s="60">
        <v>0</v>
      </c>
      <c r="I160" s="319"/>
      <c r="J160" s="319"/>
    </row>
    <row r="161" spans="1:10" ht="16.5" customHeight="1" thickBot="1">
      <c r="A161" s="318"/>
      <c r="B161" s="129" t="s">
        <v>111</v>
      </c>
      <c r="C161" s="12"/>
      <c r="D161" s="60"/>
      <c r="I161" s="319"/>
      <c r="J161" s="319"/>
    </row>
    <row r="162" spans="1:10" ht="16.5" customHeight="1" thickBot="1">
      <c r="A162" s="318"/>
      <c r="B162" s="129" t="s">
        <v>112</v>
      </c>
      <c r="C162" s="12"/>
      <c r="D162" s="60"/>
      <c r="I162" s="319"/>
      <c r="J162" s="319"/>
    </row>
    <row r="163" spans="1:10" ht="16.5" customHeight="1" thickBot="1">
      <c r="A163" s="318"/>
      <c r="B163" s="129" t="s">
        <v>113</v>
      </c>
      <c r="C163" s="12"/>
      <c r="D163" s="60"/>
      <c r="I163" s="319"/>
      <c r="J163" s="319"/>
    </row>
    <row r="164" spans="1:10" ht="16.5" customHeight="1" thickBot="1">
      <c r="A164" s="318"/>
      <c r="B164" s="129" t="s">
        <v>114</v>
      </c>
      <c r="C164" s="12"/>
      <c r="D164" s="60"/>
      <c r="I164" s="319"/>
      <c r="J164" s="319"/>
    </row>
    <row r="165" spans="1:10" ht="16.5" customHeight="1" thickBot="1">
      <c r="A165" s="318"/>
      <c r="B165" s="129" t="s">
        <v>115</v>
      </c>
      <c r="C165" s="12"/>
      <c r="D165" s="60"/>
      <c r="I165" s="319"/>
      <c r="J165" s="319"/>
    </row>
    <row r="166" spans="1:10" ht="16.5" customHeight="1" thickBot="1">
      <c r="A166" s="318"/>
      <c r="B166" s="129" t="s">
        <v>116</v>
      </c>
      <c r="C166" s="12"/>
      <c r="D166" s="60"/>
      <c r="I166" s="319"/>
      <c r="J166" s="319"/>
    </row>
    <row r="167" spans="1:10" ht="16.5" customHeight="1" thickBot="1">
      <c r="A167" s="318"/>
      <c r="B167" s="129" t="s">
        <v>117</v>
      </c>
      <c r="C167" s="12"/>
      <c r="D167" s="60"/>
      <c r="I167" s="319"/>
      <c r="J167" s="319"/>
    </row>
    <row r="168" spans="1:10" ht="16.5" customHeight="1" thickBot="1">
      <c r="A168" s="318"/>
      <c r="B168" s="129" t="s">
        <v>118</v>
      </c>
      <c r="C168" s="12"/>
      <c r="D168" s="60"/>
      <c r="I168" s="319"/>
      <c r="J168" s="319"/>
    </row>
    <row r="169" spans="1:10" ht="16.5" customHeight="1" thickBot="1">
      <c r="A169" s="318"/>
      <c r="B169" s="129" t="s">
        <v>119</v>
      </c>
      <c r="C169" s="12"/>
      <c r="D169" s="60"/>
      <c r="I169" s="319"/>
      <c r="J169" s="319"/>
    </row>
    <row r="170" spans="1:10" ht="16.5" customHeight="1" thickBot="1">
      <c r="A170" s="318"/>
      <c r="B170" s="129" t="s">
        <v>120</v>
      </c>
      <c r="C170" s="12"/>
      <c r="D170" s="60"/>
      <c r="I170" s="319"/>
      <c r="J170" s="319"/>
    </row>
    <row r="171" spans="1:10" ht="16.5" customHeight="1" thickBot="1">
      <c r="A171" s="318"/>
      <c r="B171" s="129" t="s">
        <v>121</v>
      </c>
      <c r="C171" s="12"/>
      <c r="D171" s="60"/>
      <c r="I171" s="319"/>
      <c r="J171" s="319"/>
    </row>
    <row r="172" spans="1:10" ht="16.5" customHeight="1" thickBot="1">
      <c r="A172" s="318"/>
      <c r="B172" s="129" t="s">
        <v>122</v>
      </c>
      <c r="C172" s="12"/>
      <c r="D172" s="60"/>
      <c r="I172" s="319"/>
      <c r="J172" s="319"/>
    </row>
    <row r="173" spans="1:10" ht="16.5" customHeight="1" thickBot="1">
      <c r="A173" s="318"/>
      <c r="B173" s="129" t="s">
        <v>22</v>
      </c>
      <c r="C173" s="12"/>
      <c r="D173" s="60"/>
      <c r="I173" s="319"/>
      <c r="J173" s="319"/>
    </row>
    <row r="174" spans="1:10" ht="17.25" customHeight="1" thickBot="1" thickTop="1">
      <c r="A174" s="318"/>
      <c r="B174" s="115"/>
      <c r="C174" s="71" t="s">
        <v>139</v>
      </c>
      <c r="D174" s="45">
        <f>SUM(D156:D159)</f>
        <v>0</v>
      </c>
      <c r="I174" s="319"/>
      <c r="J174" s="319"/>
    </row>
    <row r="175" spans="1:10" ht="16.5" customHeight="1" thickTop="1">
      <c r="A175" s="318"/>
      <c r="B175" s="115"/>
      <c r="C175" s="105"/>
      <c r="D175" s="8"/>
      <c r="E175" s="8"/>
      <c r="F175" s="8"/>
      <c r="G175" s="8"/>
      <c r="I175" s="319"/>
      <c r="J175" s="319"/>
    </row>
    <row r="176" spans="1:10" ht="16.5" customHeight="1" thickBot="1">
      <c r="A176" s="318"/>
      <c r="B176" s="96"/>
      <c r="C176" s="323" t="s">
        <v>146</v>
      </c>
      <c r="I176" s="319"/>
      <c r="J176" s="319"/>
    </row>
    <row r="177" spans="1:10" ht="17.25" customHeight="1" thickBot="1" thickTop="1">
      <c r="A177" s="318"/>
      <c r="B177" s="96"/>
      <c r="C177" s="118" t="s">
        <v>147</v>
      </c>
      <c r="D177" s="45">
        <f>E130</f>
        <v>0</v>
      </c>
      <c r="G177" s="105"/>
      <c r="I177" s="403"/>
      <c r="J177" s="319"/>
    </row>
    <row r="178" spans="1:10" ht="17.25" customHeight="1" thickBot="1" thickTop="1">
      <c r="A178" s="318"/>
      <c r="B178" s="96"/>
      <c r="C178" s="119" t="s">
        <v>148</v>
      </c>
      <c r="D178" s="60"/>
      <c r="I178" s="403"/>
      <c r="J178" s="319"/>
    </row>
    <row r="179" spans="1:10" ht="17.25" customHeight="1" thickBot="1" thickTop="1">
      <c r="A179" s="318"/>
      <c r="B179" s="96"/>
      <c r="C179" s="131" t="s">
        <v>128</v>
      </c>
      <c r="D179" s="45">
        <f>SUM(D180:D193)</f>
        <v>0</v>
      </c>
      <c r="I179" s="403"/>
      <c r="J179" s="319"/>
    </row>
    <row r="180" spans="1:10" ht="17.25" customHeight="1" thickBot="1" thickTop="1">
      <c r="A180" s="318"/>
      <c r="B180" s="129" t="s">
        <v>110</v>
      </c>
      <c r="C180" s="343" t="s">
        <v>324</v>
      </c>
      <c r="D180" s="60"/>
      <c r="I180" s="403"/>
      <c r="J180" s="319"/>
    </row>
    <row r="181" spans="1:10" ht="16.5" customHeight="1" thickBot="1">
      <c r="A181" s="318"/>
      <c r="B181" s="129" t="s">
        <v>111</v>
      </c>
      <c r="C181" s="343" t="s">
        <v>325</v>
      </c>
      <c r="D181" s="60"/>
      <c r="I181" s="403"/>
      <c r="J181" s="319"/>
    </row>
    <row r="182" spans="1:10" ht="16.5" customHeight="1" thickBot="1">
      <c r="A182" s="318"/>
      <c r="B182" s="129" t="s">
        <v>112</v>
      </c>
      <c r="C182" s="343" t="s">
        <v>326</v>
      </c>
      <c r="D182" s="60"/>
      <c r="I182" s="403"/>
      <c r="J182" s="319"/>
    </row>
    <row r="183" spans="1:10" ht="16.5" customHeight="1" thickBot="1">
      <c r="A183" s="318"/>
      <c r="B183" s="129" t="s">
        <v>113</v>
      </c>
      <c r="C183" s="343" t="s">
        <v>330</v>
      </c>
      <c r="D183" s="60"/>
      <c r="I183" s="403"/>
      <c r="J183" s="319"/>
    </row>
    <row r="184" spans="1:10" ht="16.5" customHeight="1" thickBot="1">
      <c r="A184" s="318"/>
      <c r="B184" s="129" t="s">
        <v>114</v>
      </c>
      <c r="C184" s="343" t="s">
        <v>327</v>
      </c>
      <c r="D184" s="60"/>
      <c r="I184" s="403"/>
      <c r="J184" s="319"/>
    </row>
    <row r="185" spans="1:10" ht="16.5" customHeight="1" thickBot="1">
      <c r="A185" s="318"/>
      <c r="B185" s="129" t="s">
        <v>115</v>
      </c>
      <c r="C185" s="343" t="s">
        <v>328</v>
      </c>
      <c r="D185" s="60"/>
      <c r="I185" s="403"/>
      <c r="J185" s="319"/>
    </row>
    <row r="186" spans="1:10" ht="16.5" customHeight="1" thickBot="1">
      <c r="A186" s="318"/>
      <c r="B186" s="129" t="s">
        <v>116</v>
      </c>
      <c r="C186" s="343" t="s">
        <v>331</v>
      </c>
      <c r="D186" s="60"/>
      <c r="I186" s="403"/>
      <c r="J186" s="319"/>
    </row>
    <row r="187" spans="1:10" ht="16.5" customHeight="1" thickBot="1">
      <c r="A187" s="318"/>
      <c r="B187" s="129" t="s">
        <v>117</v>
      </c>
      <c r="C187" s="343" t="s">
        <v>329</v>
      </c>
      <c r="D187" s="60"/>
      <c r="I187" s="403"/>
      <c r="J187" s="319"/>
    </row>
    <row r="188" spans="1:10" ht="16.5" customHeight="1" thickBot="1">
      <c r="A188" s="318"/>
      <c r="B188" s="129" t="s">
        <v>118</v>
      </c>
      <c r="C188" s="12"/>
      <c r="D188" s="60"/>
      <c r="I188" s="403"/>
      <c r="J188" s="319"/>
    </row>
    <row r="189" spans="1:10" ht="16.5" customHeight="1" thickBot="1">
      <c r="A189" s="318"/>
      <c r="B189" s="129" t="s">
        <v>119</v>
      </c>
      <c r="C189" s="12"/>
      <c r="D189" s="60"/>
      <c r="I189" s="319"/>
      <c r="J189" s="319"/>
    </row>
    <row r="190" spans="1:10" ht="16.5" customHeight="1" thickBot="1">
      <c r="A190" s="318"/>
      <c r="B190" s="129" t="s">
        <v>120</v>
      </c>
      <c r="C190" s="12"/>
      <c r="D190" s="60"/>
      <c r="I190" s="403"/>
      <c r="J190" s="319"/>
    </row>
    <row r="191" spans="1:10" ht="16.5" customHeight="1" thickBot="1">
      <c r="A191" s="318"/>
      <c r="B191" s="129" t="s">
        <v>121</v>
      </c>
      <c r="C191" s="12"/>
      <c r="D191" s="60"/>
      <c r="I191" s="319"/>
      <c r="J191" s="319"/>
    </row>
    <row r="192" spans="1:10" ht="16.5" customHeight="1" thickBot="1">
      <c r="A192" s="318"/>
      <c r="B192" s="129" t="s">
        <v>122</v>
      </c>
      <c r="C192" s="12"/>
      <c r="D192" s="60"/>
      <c r="I192" s="403"/>
      <c r="J192" s="319"/>
    </row>
    <row r="193" spans="1:10" ht="16.5" customHeight="1" thickBot="1">
      <c r="A193" s="318"/>
      <c r="B193" s="129" t="s">
        <v>22</v>
      </c>
      <c r="C193" s="12"/>
      <c r="D193" s="60"/>
      <c r="I193" s="403"/>
      <c r="J193" s="319"/>
    </row>
    <row r="194" spans="1:10" ht="34.5" customHeight="1" thickBot="1" thickTop="1">
      <c r="A194" s="318"/>
      <c r="B194" s="96"/>
      <c r="C194" s="389" t="s">
        <v>139</v>
      </c>
      <c r="D194" s="45">
        <f>D177-D178+D179</f>
        <v>0</v>
      </c>
      <c r="I194" s="319"/>
      <c r="J194" s="319"/>
    </row>
    <row r="195" spans="1:10" ht="16.5" customHeight="1" thickBot="1" thickTop="1">
      <c r="A195" s="318"/>
      <c r="B195" s="96"/>
      <c r="C195" s="19"/>
      <c r="D195" s="8"/>
      <c r="I195" s="319"/>
      <c r="J195" s="319"/>
    </row>
    <row r="196" spans="1:10" ht="13.5" customHeight="1" thickBot="1" thickTop="1">
      <c r="A196" s="324"/>
      <c r="B196" s="333"/>
      <c r="C196" s="333"/>
      <c r="D196" s="333"/>
      <c r="E196" s="333"/>
      <c r="F196" s="333"/>
      <c r="G196" s="333"/>
      <c r="H196" s="333"/>
      <c r="I196" s="405"/>
      <c r="J196" s="326"/>
    </row>
    <row r="197" spans="1:10" ht="13.5" customHeight="1" thickBot="1">
      <c r="A197" s="101"/>
      <c r="B197" s="334"/>
      <c r="C197" s="334"/>
      <c r="D197" s="334"/>
      <c r="E197" s="334"/>
      <c r="F197" s="334"/>
      <c r="G197" s="334"/>
      <c r="H197" s="334"/>
      <c r="I197" s="406"/>
      <c r="J197" s="317"/>
    </row>
    <row r="198" spans="1:10" ht="19.5" thickBot="1" thickTop="1">
      <c r="A198" s="318"/>
      <c r="B198" s="96"/>
      <c r="E198" s="338" t="s">
        <v>76</v>
      </c>
      <c r="I198" s="319"/>
      <c r="J198" s="319"/>
    </row>
    <row r="199" spans="1:10" ht="33" customHeight="1" thickBot="1">
      <c r="A199" s="318"/>
      <c r="B199" s="96"/>
      <c r="C199" s="123" t="s">
        <v>131</v>
      </c>
      <c r="D199" s="117" t="s">
        <v>132</v>
      </c>
      <c r="I199" s="319"/>
      <c r="J199" s="319"/>
    </row>
    <row r="200" spans="1:10" ht="32.25" thickBot="1">
      <c r="A200" s="318"/>
      <c r="B200" s="96"/>
      <c r="C200" s="339" t="s">
        <v>133</v>
      </c>
      <c r="D200" s="255">
        <v>0</v>
      </c>
      <c r="I200" s="319"/>
      <c r="J200" s="319"/>
    </row>
    <row r="201" spans="1:10" ht="32.25" thickBot="1">
      <c r="A201" s="318"/>
      <c r="B201" s="96"/>
      <c r="C201" s="339" t="s">
        <v>134</v>
      </c>
      <c r="D201" s="256">
        <v>0</v>
      </c>
      <c r="I201" s="319"/>
      <c r="J201" s="319"/>
    </row>
    <row r="202" spans="1:10" ht="32.25" customHeight="1">
      <c r="A202" s="318"/>
      <c r="B202" s="96"/>
      <c r="C202" s="99"/>
      <c r="D202" s="419" t="s">
        <v>135</v>
      </c>
      <c r="E202" s="100"/>
      <c r="F202" s="101"/>
      <c r="G202" s="102" t="s">
        <v>136</v>
      </c>
      <c r="H202" s="103"/>
      <c r="I202" s="319"/>
      <c r="J202" s="319"/>
    </row>
    <row r="203" spans="1:10" ht="32.25" customHeight="1" thickBot="1">
      <c r="A203" s="318"/>
      <c r="B203" s="96"/>
      <c r="C203" s="104" t="s">
        <v>137</v>
      </c>
      <c r="D203" s="420"/>
      <c r="E203" s="251" t="s">
        <v>138</v>
      </c>
      <c r="F203" s="252" t="str">
        <f>Year</f>
        <v>2006</v>
      </c>
      <c r="G203" s="253">
        <f>Year-1</f>
        <v>2005</v>
      </c>
      <c r="H203" s="254" t="str">
        <f>Year-2&amp;" and Prior"</f>
        <v>2004 and Prior</v>
      </c>
      <c r="I203" s="319"/>
      <c r="J203" s="319"/>
    </row>
    <row r="204" spans="1:10" ht="17.25" customHeight="1" thickBot="1">
      <c r="A204" s="318"/>
      <c r="B204" s="96"/>
      <c r="C204" s="98" t="str">
        <f>VLOOKUP(MOD(MonthEndNumber+1,12),months_table,2)</f>
        <v>January</v>
      </c>
      <c r="D204" s="88">
        <f>D200-SUM(G204:H204)</f>
        <v>0</v>
      </c>
      <c r="E204" s="88">
        <f aca="true" t="shared" si="7" ref="E204:E216">SUM(F204:H204)</f>
        <v>0</v>
      </c>
      <c r="F204" s="255"/>
      <c r="G204" s="255"/>
      <c r="H204" s="255"/>
      <c r="I204" s="319"/>
      <c r="J204" s="319"/>
    </row>
    <row r="205" spans="1:10" ht="17.25" customHeight="1" thickBot="1" thickTop="1">
      <c r="A205" s="318"/>
      <c r="B205" s="96"/>
      <c r="C205" s="98" t="str">
        <f>VLOOKUP(MOD(MonthEndNumber+2,12),months_table,2)</f>
        <v>February</v>
      </c>
      <c r="D205" s="45">
        <f aca="true" t="shared" si="8" ref="D205:D215">D204-SUM(G205:H205)</f>
        <v>0</v>
      </c>
      <c r="E205" s="45">
        <f t="shared" si="7"/>
        <v>0</v>
      </c>
      <c r="F205" s="21"/>
      <c r="G205" s="21"/>
      <c r="H205" s="21"/>
      <c r="I205" s="319"/>
      <c r="J205" s="319"/>
    </row>
    <row r="206" spans="1:10" ht="17.25" customHeight="1" thickBot="1" thickTop="1">
      <c r="A206" s="318"/>
      <c r="B206" s="96"/>
      <c r="C206" s="98" t="str">
        <f>VLOOKUP(MOD(MonthEndNumber+3,12),months_table,2)</f>
        <v>March</v>
      </c>
      <c r="D206" s="45">
        <f t="shared" si="8"/>
        <v>0</v>
      </c>
      <c r="E206" s="45">
        <f t="shared" si="7"/>
        <v>0</v>
      </c>
      <c r="F206" s="21"/>
      <c r="G206" s="21"/>
      <c r="H206" s="21"/>
      <c r="I206" s="319"/>
      <c r="J206" s="319"/>
    </row>
    <row r="207" spans="1:10" ht="17.25" customHeight="1" thickBot="1" thickTop="1">
      <c r="A207" s="318"/>
      <c r="B207" s="96"/>
      <c r="C207" s="98" t="str">
        <f>VLOOKUP(MOD(MonthEndNumber+4,12),months_table,2)</f>
        <v>April</v>
      </c>
      <c r="D207" s="45">
        <f t="shared" si="8"/>
        <v>0</v>
      </c>
      <c r="E207" s="45">
        <f t="shared" si="7"/>
        <v>0</v>
      </c>
      <c r="F207" s="21"/>
      <c r="G207" s="21"/>
      <c r="H207" s="21"/>
      <c r="I207" s="319"/>
      <c r="J207" s="319"/>
    </row>
    <row r="208" spans="1:10" ht="17.25" customHeight="1" thickBot="1" thickTop="1">
      <c r="A208" s="318"/>
      <c r="B208" s="96"/>
      <c r="C208" s="98" t="str">
        <f>VLOOKUP(MOD(MonthEndNumber+5,12),months_table,2)</f>
        <v>May</v>
      </c>
      <c r="D208" s="45">
        <f t="shared" si="8"/>
        <v>0</v>
      </c>
      <c r="E208" s="45">
        <f t="shared" si="7"/>
        <v>0</v>
      </c>
      <c r="F208" s="21"/>
      <c r="G208" s="21"/>
      <c r="H208" s="21"/>
      <c r="I208" s="319"/>
      <c r="J208" s="319"/>
    </row>
    <row r="209" spans="1:10" ht="17.25" customHeight="1" thickBot="1" thickTop="1">
      <c r="A209" s="318"/>
      <c r="B209" s="96"/>
      <c r="C209" s="98" t="str">
        <f>VLOOKUP(MOD(MonthEndNumber+6,12),months_table,2)</f>
        <v>June</v>
      </c>
      <c r="D209" s="45">
        <f t="shared" si="8"/>
        <v>0</v>
      </c>
      <c r="E209" s="45">
        <f t="shared" si="7"/>
        <v>0</v>
      </c>
      <c r="F209" s="21"/>
      <c r="G209" s="21"/>
      <c r="H209" s="21"/>
      <c r="I209" s="319"/>
      <c r="J209" s="319"/>
    </row>
    <row r="210" spans="1:10" ht="17.25" customHeight="1" thickBot="1" thickTop="1">
      <c r="A210" s="318"/>
      <c r="B210" s="96"/>
      <c r="C210" s="98" t="str">
        <f>VLOOKUP(MOD(MonthEndNumber+7,12),months_table,2)</f>
        <v>July</v>
      </c>
      <c r="D210" s="45">
        <f t="shared" si="8"/>
        <v>0</v>
      </c>
      <c r="E210" s="45">
        <f t="shared" si="7"/>
        <v>0</v>
      </c>
      <c r="F210" s="21"/>
      <c r="G210" s="21"/>
      <c r="H210" s="21"/>
      <c r="I210" s="319"/>
      <c r="J210" s="319"/>
    </row>
    <row r="211" spans="1:10" ht="17.25" customHeight="1" thickBot="1" thickTop="1">
      <c r="A211" s="318"/>
      <c r="B211" s="96"/>
      <c r="C211" s="98" t="str">
        <f>VLOOKUP(MOD(MonthEndNumber+8,12),months_table,2)</f>
        <v>August</v>
      </c>
      <c r="D211" s="45">
        <f t="shared" si="8"/>
        <v>0</v>
      </c>
      <c r="E211" s="45">
        <f t="shared" si="7"/>
        <v>0</v>
      </c>
      <c r="F211" s="21"/>
      <c r="G211" s="21"/>
      <c r="H211" s="21"/>
      <c r="I211" s="319"/>
      <c r="J211" s="319"/>
    </row>
    <row r="212" spans="1:10" ht="17.25" customHeight="1" thickBot="1" thickTop="1">
      <c r="A212" s="318"/>
      <c r="B212" s="96"/>
      <c r="C212" s="98" t="str">
        <f>VLOOKUP(MOD(MonthEndNumber+9,12),months_table,2)</f>
        <v>September</v>
      </c>
      <c r="D212" s="45">
        <f t="shared" si="8"/>
        <v>0</v>
      </c>
      <c r="E212" s="45">
        <f t="shared" si="7"/>
        <v>0</v>
      </c>
      <c r="F212" s="21"/>
      <c r="G212" s="21"/>
      <c r="H212" s="21"/>
      <c r="I212" s="319"/>
      <c r="J212" s="319"/>
    </row>
    <row r="213" spans="1:10" ht="17.25" customHeight="1" thickBot="1" thickTop="1">
      <c r="A213" s="318"/>
      <c r="B213" s="96"/>
      <c r="C213" s="98" t="str">
        <f>VLOOKUP(MOD(MonthEndNumber+10,12),months_table,2)</f>
        <v>October</v>
      </c>
      <c r="D213" s="45">
        <f t="shared" si="8"/>
        <v>0</v>
      </c>
      <c r="E213" s="45">
        <f t="shared" si="7"/>
        <v>0</v>
      </c>
      <c r="F213" s="21"/>
      <c r="G213" s="21"/>
      <c r="H213" s="21"/>
      <c r="I213" s="319"/>
      <c r="J213" s="319"/>
    </row>
    <row r="214" spans="1:10" ht="17.25" customHeight="1" thickBot="1" thickTop="1">
      <c r="A214" s="318"/>
      <c r="B214" s="96"/>
      <c r="C214" s="98" t="str">
        <f>VLOOKUP(MOD(MonthEndNumber+11,12),months_table,2)</f>
        <v>November</v>
      </c>
      <c r="D214" s="45">
        <f t="shared" si="8"/>
        <v>0</v>
      </c>
      <c r="E214" s="45">
        <f t="shared" si="7"/>
        <v>0</v>
      </c>
      <c r="F214" s="21"/>
      <c r="G214" s="21"/>
      <c r="H214" s="21"/>
      <c r="I214" s="319"/>
      <c r="J214" s="319"/>
    </row>
    <row r="215" spans="1:10" ht="17.25" customHeight="1" thickBot="1" thickTop="1">
      <c r="A215" s="318"/>
      <c r="B215" s="96"/>
      <c r="C215" s="98" t="str">
        <f>VLOOKUP(MOD(MonthEndNumber,12),months_table,2)</f>
        <v>December</v>
      </c>
      <c r="D215" s="45">
        <f t="shared" si="8"/>
        <v>0</v>
      </c>
      <c r="E215" s="45">
        <f t="shared" si="7"/>
        <v>0</v>
      </c>
      <c r="F215" s="21"/>
      <c r="G215" s="21"/>
      <c r="H215" s="21"/>
      <c r="I215" s="319"/>
      <c r="J215" s="319"/>
    </row>
    <row r="216" spans="1:10" ht="17.25" customHeight="1" thickBot="1" thickTop="1">
      <c r="A216" s="318"/>
      <c r="B216" s="96"/>
      <c r="C216" s="98" t="s">
        <v>139</v>
      </c>
      <c r="E216" s="45">
        <f t="shared" si="7"/>
        <v>0</v>
      </c>
      <c r="F216" s="45">
        <f>SUM(F204:F215)</f>
        <v>0</v>
      </c>
      <c r="G216" s="45">
        <f>SUM(G204:G215)</f>
        <v>0</v>
      </c>
      <c r="H216" s="45">
        <f>SUM(H204:H215)</f>
        <v>0</v>
      </c>
      <c r="I216" s="319"/>
      <c r="J216" s="319"/>
    </row>
    <row r="217" spans="1:10" ht="17.25" customHeight="1" thickBot="1" thickTop="1">
      <c r="A217" s="318"/>
      <c r="B217" s="96"/>
      <c r="C217" s="105"/>
      <c r="I217" s="319"/>
      <c r="J217" s="319"/>
    </row>
    <row r="218" spans="1:10" ht="17.25" customHeight="1" thickBot="1">
      <c r="A218" s="318"/>
      <c r="B218" s="96"/>
      <c r="C218" s="105"/>
      <c r="D218" s="106"/>
      <c r="E218" s="107"/>
      <c r="F218" s="108" t="s">
        <v>140</v>
      </c>
      <c r="G218" s="109"/>
      <c r="I218" s="319"/>
      <c r="J218" s="319"/>
    </row>
    <row r="219" spans="1:10" ht="15.75" customHeight="1">
      <c r="A219" s="318"/>
      <c r="B219" s="96"/>
      <c r="C219" s="105"/>
      <c r="D219" s="110"/>
      <c r="E219" s="101"/>
      <c r="F219" s="111" t="s">
        <v>136</v>
      </c>
      <c r="G219" s="103"/>
      <c r="I219" s="319"/>
      <c r="J219" s="319"/>
    </row>
    <row r="220" spans="1:10" ht="33.75" customHeight="1" thickBot="1">
      <c r="A220" s="318"/>
      <c r="B220" s="96"/>
      <c r="C220" s="127" t="s">
        <v>141</v>
      </c>
      <c r="D220" s="251" t="s">
        <v>56</v>
      </c>
      <c r="E220" s="252" t="str">
        <f>Year</f>
        <v>2006</v>
      </c>
      <c r="F220" s="253">
        <f>Year-1</f>
        <v>2005</v>
      </c>
      <c r="G220" s="254" t="str">
        <f>Year-2&amp;" and Prior"</f>
        <v>2004 and Prior</v>
      </c>
      <c r="I220" s="319"/>
      <c r="J220" s="319"/>
    </row>
    <row r="221" spans="1:10" ht="17.25" customHeight="1" thickBot="1">
      <c r="A221" s="318"/>
      <c r="B221" s="96"/>
      <c r="C221" s="71" t="s">
        <v>142</v>
      </c>
      <c r="D221" s="257">
        <f aca="true" t="shared" si="9" ref="D221:D239">SUM(E221:G221)</f>
        <v>0</v>
      </c>
      <c r="E221" s="258"/>
      <c r="F221" s="258"/>
      <c r="G221" s="258"/>
      <c r="I221" s="319"/>
      <c r="J221" s="319"/>
    </row>
    <row r="222" spans="1:10" ht="17.25" customHeight="1" thickBot="1" thickTop="1">
      <c r="A222" s="318"/>
      <c r="B222" s="96"/>
      <c r="C222" s="71" t="s">
        <v>143</v>
      </c>
      <c r="D222" s="114">
        <f t="shared" si="9"/>
        <v>0</v>
      </c>
      <c r="E222" s="15"/>
      <c r="F222" s="15"/>
      <c r="G222" s="15"/>
      <c r="I222" s="319"/>
      <c r="J222" s="319"/>
    </row>
    <row r="223" spans="1:10" ht="17.25" customHeight="1" thickBot="1" thickTop="1">
      <c r="A223" s="318"/>
      <c r="B223" s="96"/>
      <c r="C223" s="71" t="s">
        <v>144</v>
      </c>
      <c r="D223" s="114">
        <f t="shared" si="9"/>
        <v>0</v>
      </c>
      <c r="E223" s="15"/>
      <c r="F223" s="15"/>
      <c r="G223" s="15"/>
      <c r="I223" s="319"/>
      <c r="J223" s="319"/>
    </row>
    <row r="224" spans="1:10" ht="17.25" customHeight="1" thickBot="1" thickTop="1">
      <c r="A224" s="318"/>
      <c r="B224" s="96"/>
      <c r="C224" s="128" t="s">
        <v>128</v>
      </c>
      <c r="D224" s="114">
        <f t="shared" si="9"/>
        <v>0</v>
      </c>
      <c r="E224" s="114">
        <f>SUM(E225:E238)</f>
        <v>0</v>
      </c>
      <c r="F224" s="114">
        <f>SUM(F225:F238)</f>
        <v>0</v>
      </c>
      <c r="G224" s="114">
        <f>SUM(G225:G238)</f>
        <v>0</v>
      </c>
      <c r="I224" s="319"/>
      <c r="J224" s="319"/>
    </row>
    <row r="225" spans="1:10" ht="17.25" customHeight="1" thickBot="1" thickTop="1">
      <c r="A225" s="318"/>
      <c r="B225" s="129" t="s">
        <v>110</v>
      </c>
      <c r="C225" s="12"/>
      <c r="D225" s="114">
        <f t="shared" si="9"/>
        <v>0</v>
      </c>
      <c r="E225" s="15"/>
      <c r="F225" s="15"/>
      <c r="G225" s="15"/>
      <c r="I225" s="319"/>
      <c r="J225" s="319"/>
    </row>
    <row r="226" spans="1:10" ht="17.25" customHeight="1" thickBot="1" thickTop="1">
      <c r="A226" s="318"/>
      <c r="B226" s="129" t="s">
        <v>111</v>
      </c>
      <c r="C226" s="12"/>
      <c r="D226" s="114">
        <f t="shared" si="9"/>
        <v>0</v>
      </c>
      <c r="E226" s="20"/>
      <c r="F226" s="15"/>
      <c r="G226" s="15"/>
      <c r="I226" s="319"/>
      <c r="J226" s="319"/>
    </row>
    <row r="227" spans="1:10" ht="17.25" customHeight="1" thickBot="1" thickTop="1">
      <c r="A227" s="318"/>
      <c r="B227" s="129" t="s">
        <v>112</v>
      </c>
      <c r="C227" s="12"/>
      <c r="D227" s="114">
        <f t="shared" si="9"/>
        <v>0</v>
      </c>
      <c r="E227" s="15"/>
      <c r="F227" s="15"/>
      <c r="G227" s="15"/>
      <c r="I227" s="319"/>
      <c r="J227" s="319"/>
    </row>
    <row r="228" spans="1:10" ht="17.25" customHeight="1" thickBot="1" thickTop="1">
      <c r="A228" s="318"/>
      <c r="B228" s="129" t="s">
        <v>113</v>
      </c>
      <c r="C228" s="12"/>
      <c r="D228" s="114">
        <f t="shared" si="9"/>
        <v>0</v>
      </c>
      <c r="E228" s="15"/>
      <c r="F228" s="15"/>
      <c r="G228" s="15"/>
      <c r="I228" s="319"/>
      <c r="J228" s="319"/>
    </row>
    <row r="229" spans="1:10" ht="17.25" customHeight="1" thickBot="1" thickTop="1">
      <c r="A229" s="318"/>
      <c r="B229" s="129" t="s">
        <v>114</v>
      </c>
      <c r="C229" s="12"/>
      <c r="D229" s="114">
        <f t="shared" si="9"/>
        <v>0</v>
      </c>
      <c r="E229" s="15"/>
      <c r="F229" s="15"/>
      <c r="G229" s="15"/>
      <c r="I229" s="319"/>
      <c r="J229" s="319"/>
    </row>
    <row r="230" spans="1:10" ht="17.25" customHeight="1" thickBot="1" thickTop="1">
      <c r="A230" s="318"/>
      <c r="B230" s="129" t="s">
        <v>115</v>
      </c>
      <c r="C230" s="12"/>
      <c r="D230" s="114">
        <f t="shared" si="9"/>
        <v>0</v>
      </c>
      <c r="E230" s="15"/>
      <c r="F230" s="15"/>
      <c r="G230" s="15"/>
      <c r="I230" s="319"/>
      <c r="J230" s="319"/>
    </row>
    <row r="231" spans="1:10" ht="17.25" customHeight="1" thickBot="1" thickTop="1">
      <c r="A231" s="318"/>
      <c r="B231" s="129" t="s">
        <v>116</v>
      </c>
      <c r="C231" s="12"/>
      <c r="D231" s="114">
        <f t="shared" si="9"/>
        <v>0</v>
      </c>
      <c r="E231" s="15"/>
      <c r="F231" s="15"/>
      <c r="G231" s="15"/>
      <c r="I231" s="319"/>
      <c r="J231" s="319"/>
    </row>
    <row r="232" spans="1:10" ht="17.25" customHeight="1" thickBot="1" thickTop="1">
      <c r="A232" s="318"/>
      <c r="B232" s="129" t="s">
        <v>117</v>
      </c>
      <c r="C232" s="12"/>
      <c r="D232" s="114">
        <f t="shared" si="9"/>
        <v>0</v>
      </c>
      <c r="E232" s="15"/>
      <c r="F232" s="15"/>
      <c r="G232" s="15"/>
      <c r="I232" s="319"/>
      <c r="J232" s="319"/>
    </row>
    <row r="233" spans="1:10" ht="17.25" customHeight="1" thickBot="1" thickTop="1">
      <c r="A233" s="318"/>
      <c r="B233" s="129" t="s">
        <v>118</v>
      </c>
      <c r="C233" s="12"/>
      <c r="D233" s="114">
        <f t="shared" si="9"/>
        <v>0</v>
      </c>
      <c r="E233" s="15"/>
      <c r="F233" s="15"/>
      <c r="G233" s="15"/>
      <c r="I233" s="319"/>
      <c r="J233" s="319"/>
    </row>
    <row r="234" spans="1:10" ht="17.25" customHeight="1" thickBot="1" thickTop="1">
      <c r="A234" s="318"/>
      <c r="B234" s="129" t="s">
        <v>119</v>
      </c>
      <c r="C234" s="12"/>
      <c r="D234" s="114">
        <f t="shared" si="9"/>
        <v>0</v>
      </c>
      <c r="E234" s="15"/>
      <c r="F234" s="15"/>
      <c r="G234" s="15"/>
      <c r="I234" s="319"/>
      <c r="J234" s="319"/>
    </row>
    <row r="235" spans="1:10" ht="17.25" customHeight="1" thickBot="1" thickTop="1">
      <c r="A235" s="318"/>
      <c r="B235" s="129" t="s">
        <v>120</v>
      </c>
      <c r="C235" s="12"/>
      <c r="D235" s="114">
        <f t="shared" si="9"/>
        <v>0</v>
      </c>
      <c r="E235" s="15"/>
      <c r="F235" s="15"/>
      <c r="G235" s="15"/>
      <c r="I235" s="319"/>
      <c r="J235" s="319"/>
    </row>
    <row r="236" spans="1:10" ht="17.25" customHeight="1" thickBot="1" thickTop="1">
      <c r="A236" s="318"/>
      <c r="B236" s="129" t="s">
        <v>121</v>
      </c>
      <c r="C236" s="12"/>
      <c r="D236" s="114">
        <f t="shared" si="9"/>
        <v>0</v>
      </c>
      <c r="E236" s="15"/>
      <c r="F236" s="15"/>
      <c r="G236" s="15"/>
      <c r="I236" s="319"/>
      <c r="J236" s="319"/>
    </row>
    <row r="237" spans="1:10" ht="17.25" customHeight="1" thickBot="1" thickTop="1">
      <c r="A237" s="318"/>
      <c r="B237" s="129" t="s">
        <v>122</v>
      </c>
      <c r="C237" s="12"/>
      <c r="D237" s="114">
        <f t="shared" si="9"/>
        <v>0</v>
      </c>
      <c r="E237" s="15"/>
      <c r="F237" s="15"/>
      <c r="G237" s="15"/>
      <c r="I237" s="319"/>
      <c r="J237" s="319"/>
    </row>
    <row r="238" spans="1:10" ht="17.25" customHeight="1" thickBot="1" thickTop="1">
      <c r="A238" s="318"/>
      <c r="B238" s="129" t="s">
        <v>22</v>
      </c>
      <c r="C238" s="12"/>
      <c r="D238" s="114">
        <f t="shared" si="9"/>
        <v>0</v>
      </c>
      <c r="E238" s="15"/>
      <c r="F238" s="15"/>
      <c r="G238" s="15"/>
      <c r="I238" s="319"/>
      <c r="J238" s="319"/>
    </row>
    <row r="239" spans="1:10" ht="17.25" customHeight="1" thickBot="1" thickTop="1">
      <c r="A239" s="318"/>
      <c r="B239" s="115"/>
      <c r="C239" s="71" t="s">
        <v>139</v>
      </c>
      <c r="D239" s="114">
        <f t="shared" si="9"/>
        <v>0</v>
      </c>
      <c r="E239" s="114">
        <f>SUM(E221:E224)</f>
        <v>0</v>
      </c>
      <c r="F239" s="114">
        <f>SUM(F221:F224)</f>
        <v>0</v>
      </c>
      <c r="G239" s="114">
        <f>SUM(G221:G224)</f>
        <v>0</v>
      </c>
      <c r="I239" s="319"/>
      <c r="J239" s="319"/>
    </row>
    <row r="240" spans="1:10" ht="14.25" customHeight="1" thickBot="1" thickTop="1">
      <c r="A240" s="324"/>
      <c r="B240" s="329"/>
      <c r="C240" s="325"/>
      <c r="D240" s="325"/>
      <c r="E240" s="325"/>
      <c r="F240" s="325"/>
      <c r="G240" s="325"/>
      <c r="H240" s="325"/>
      <c r="I240" s="326"/>
      <c r="J240" s="326"/>
    </row>
    <row r="241" spans="1:10" ht="38.25" customHeight="1" thickBot="1">
      <c r="A241" s="101"/>
      <c r="B241" s="341" t="s">
        <v>151</v>
      </c>
      <c r="C241" s="330" t="s">
        <v>145</v>
      </c>
      <c r="D241" s="117" t="s">
        <v>138</v>
      </c>
      <c r="E241" s="316"/>
      <c r="F241" s="316"/>
      <c r="G241" s="316"/>
      <c r="H241" s="332"/>
      <c r="I241" s="317"/>
      <c r="J241" s="317"/>
    </row>
    <row r="242" spans="1:10" ht="17.25" customHeight="1" thickBot="1">
      <c r="A242" s="318"/>
      <c r="B242" s="96"/>
      <c r="C242" s="71" t="s">
        <v>142</v>
      </c>
      <c r="D242" s="255">
        <v>0</v>
      </c>
      <c r="I242" s="319"/>
      <c r="J242" s="319"/>
    </row>
    <row r="243" spans="1:10" ht="16.5" customHeight="1" thickBot="1">
      <c r="A243" s="318"/>
      <c r="B243" s="96"/>
      <c r="C243" s="71" t="s">
        <v>143</v>
      </c>
      <c r="D243" s="21">
        <v>0</v>
      </c>
      <c r="I243" s="319"/>
      <c r="J243" s="319"/>
    </row>
    <row r="244" spans="1:10" ht="16.5" customHeight="1" thickBot="1">
      <c r="A244" s="318"/>
      <c r="B244" s="96"/>
      <c r="C244" s="71" t="s">
        <v>144</v>
      </c>
      <c r="D244" s="21">
        <v>0</v>
      </c>
      <c r="I244" s="319"/>
      <c r="J244" s="319"/>
    </row>
    <row r="245" spans="1:10" ht="17.25" customHeight="1" thickBot="1" thickTop="1">
      <c r="A245" s="318"/>
      <c r="B245" s="96"/>
      <c r="C245" s="128" t="s">
        <v>128</v>
      </c>
      <c r="D245" s="45">
        <f>SUM(D246:D259)</f>
        <v>0</v>
      </c>
      <c r="I245" s="319"/>
      <c r="J245" s="319"/>
    </row>
    <row r="246" spans="1:10" ht="17.25" customHeight="1" thickBot="1" thickTop="1">
      <c r="A246" s="318"/>
      <c r="B246" s="129" t="s">
        <v>110</v>
      </c>
      <c r="C246" s="133"/>
      <c r="D246" s="60">
        <v>0</v>
      </c>
      <c r="I246" s="319"/>
      <c r="J246" s="319"/>
    </row>
    <row r="247" spans="1:10" ht="16.5" customHeight="1" thickBot="1">
      <c r="A247" s="318"/>
      <c r="B247" s="129" t="s">
        <v>111</v>
      </c>
      <c r="C247" s="133"/>
      <c r="D247" s="60"/>
      <c r="I247" s="319"/>
      <c r="J247" s="319"/>
    </row>
    <row r="248" spans="1:10" ht="16.5" customHeight="1" thickBot="1">
      <c r="A248" s="318"/>
      <c r="B248" s="129" t="s">
        <v>112</v>
      </c>
      <c r="C248" s="133"/>
      <c r="D248" s="60"/>
      <c r="I248" s="319"/>
      <c r="J248" s="319"/>
    </row>
    <row r="249" spans="1:10" ht="16.5" customHeight="1" thickBot="1">
      <c r="A249" s="318"/>
      <c r="B249" s="129" t="s">
        <v>113</v>
      </c>
      <c r="C249" s="133"/>
      <c r="D249" s="60"/>
      <c r="I249" s="319"/>
      <c r="J249" s="319"/>
    </row>
    <row r="250" spans="1:10" ht="16.5" customHeight="1" thickBot="1">
      <c r="A250" s="318"/>
      <c r="B250" s="129" t="s">
        <v>114</v>
      </c>
      <c r="C250" s="133"/>
      <c r="D250" s="60"/>
      <c r="I250" s="319"/>
      <c r="J250" s="319"/>
    </row>
    <row r="251" spans="1:10" ht="16.5" customHeight="1" thickBot="1">
      <c r="A251" s="318"/>
      <c r="B251" s="129" t="s">
        <v>115</v>
      </c>
      <c r="C251" s="133"/>
      <c r="D251" s="60"/>
      <c r="I251" s="319"/>
      <c r="J251" s="319"/>
    </row>
    <row r="252" spans="1:10" ht="16.5" customHeight="1" thickBot="1">
      <c r="A252" s="318"/>
      <c r="B252" s="129" t="s">
        <v>116</v>
      </c>
      <c r="C252" s="133"/>
      <c r="D252" s="60"/>
      <c r="I252" s="319"/>
      <c r="J252" s="319"/>
    </row>
    <row r="253" spans="1:10" ht="16.5" customHeight="1" thickBot="1">
      <c r="A253" s="318"/>
      <c r="B253" s="129" t="s">
        <v>117</v>
      </c>
      <c r="C253" s="133"/>
      <c r="D253" s="60"/>
      <c r="I253" s="319"/>
      <c r="J253" s="319"/>
    </row>
    <row r="254" spans="1:10" ht="16.5" customHeight="1" thickBot="1">
      <c r="A254" s="318"/>
      <c r="B254" s="129" t="s">
        <v>118</v>
      </c>
      <c r="C254" s="133"/>
      <c r="D254" s="60"/>
      <c r="I254" s="319"/>
      <c r="J254" s="319"/>
    </row>
    <row r="255" spans="1:10" ht="16.5" customHeight="1" thickBot="1">
      <c r="A255" s="318"/>
      <c r="B255" s="129" t="s">
        <v>119</v>
      </c>
      <c r="C255" s="133"/>
      <c r="D255" s="60"/>
      <c r="I255" s="319"/>
      <c r="J255" s="319"/>
    </row>
    <row r="256" spans="1:10" ht="16.5" customHeight="1" thickBot="1">
      <c r="A256" s="318"/>
      <c r="B256" s="129" t="s">
        <v>120</v>
      </c>
      <c r="C256" s="133"/>
      <c r="D256" s="60"/>
      <c r="I256" s="319"/>
      <c r="J256" s="319"/>
    </row>
    <row r="257" spans="1:10" ht="16.5" customHeight="1" thickBot="1">
      <c r="A257" s="318"/>
      <c r="B257" s="129" t="s">
        <v>121</v>
      </c>
      <c r="C257" s="133"/>
      <c r="D257" s="60"/>
      <c r="I257" s="319"/>
      <c r="J257" s="319"/>
    </row>
    <row r="258" spans="1:10" ht="16.5" customHeight="1" thickBot="1">
      <c r="A258" s="318"/>
      <c r="B258" s="129" t="s">
        <v>122</v>
      </c>
      <c r="C258" s="133"/>
      <c r="D258" s="60"/>
      <c r="I258" s="319"/>
      <c r="J258" s="319"/>
    </row>
    <row r="259" spans="1:10" ht="16.5" customHeight="1" thickBot="1">
      <c r="A259" s="318"/>
      <c r="B259" s="129" t="s">
        <v>22</v>
      </c>
      <c r="C259" s="133"/>
      <c r="D259" s="60"/>
      <c r="I259" s="319"/>
      <c r="J259" s="319"/>
    </row>
    <row r="260" spans="1:10" ht="17.25" customHeight="1" thickBot="1" thickTop="1">
      <c r="A260" s="318"/>
      <c r="B260" s="115"/>
      <c r="C260" s="71" t="s">
        <v>139</v>
      </c>
      <c r="D260" s="45">
        <f>SUM(D242:D245)</f>
        <v>0</v>
      </c>
      <c r="I260" s="319"/>
      <c r="J260" s="319"/>
    </row>
    <row r="261" spans="1:10" ht="16.5" customHeight="1" thickTop="1">
      <c r="A261" s="318"/>
      <c r="B261" s="115"/>
      <c r="C261" s="105"/>
      <c r="D261" s="8"/>
      <c r="E261" s="8"/>
      <c r="F261" s="8"/>
      <c r="G261" s="8"/>
      <c r="I261" s="319"/>
      <c r="J261" s="319"/>
    </row>
    <row r="262" spans="1:10" ht="16.5" customHeight="1" thickBot="1">
      <c r="A262" s="318"/>
      <c r="B262" s="96"/>
      <c r="C262" s="323" t="s">
        <v>146</v>
      </c>
      <c r="I262" s="319"/>
      <c r="J262" s="319"/>
    </row>
    <row r="263" spans="1:10" ht="17.25" customHeight="1" thickBot="1" thickTop="1">
      <c r="A263" s="318"/>
      <c r="B263" s="96"/>
      <c r="C263" s="118" t="s">
        <v>147</v>
      </c>
      <c r="D263" s="45">
        <f>E216</f>
        <v>0</v>
      </c>
      <c r="G263" s="105"/>
      <c r="I263" s="403"/>
      <c r="J263" s="319"/>
    </row>
    <row r="264" spans="1:10" ht="17.25" customHeight="1" thickBot="1" thickTop="1">
      <c r="A264" s="318"/>
      <c r="B264" s="96"/>
      <c r="C264" s="119" t="s">
        <v>148</v>
      </c>
      <c r="D264" s="60"/>
      <c r="I264" s="403"/>
      <c r="J264" s="319"/>
    </row>
    <row r="265" spans="1:10" ht="17.25" customHeight="1" thickBot="1" thickTop="1">
      <c r="A265" s="318"/>
      <c r="B265" s="96"/>
      <c r="C265" s="131" t="s">
        <v>128</v>
      </c>
      <c r="D265" s="45">
        <f>SUM(D266:D279)</f>
        <v>0</v>
      </c>
      <c r="I265" s="403"/>
      <c r="J265" s="319"/>
    </row>
    <row r="266" spans="1:10" ht="17.25" customHeight="1" thickBot="1" thickTop="1">
      <c r="A266" s="318"/>
      <c r="B266" s="129" t="s">
        <v>110</v>
      </c>
      <c r="C266" s="343" t="s">
        <v>324</v>
      </c>
      <c r="D266" s="60"/>
      <c r="I266" s="403"/>
      <c r="J266" s="319"/>
    </row>
    <row r="267" spans="1:10" ht="16.5" customHeight="1" thickBot="1">
      <c r="A267" s="318"/>
      <c r="B267" s="129" t="s">
        <v>111</v>
      </c>
      <c r="C267" s="343" t="s">
        <v>325</v>
      </c>
      <c r="D267" s="60"/>
      <c r="I267" s="403"/>
      <c r="J267" s="319"/>
    </row>
    <row r="268" spans="1:10" ht="16.5" customHeight="1" thickBot="1">
      <c r="A268" s="318"/>
      <c r="B268" s="129" t="s">
        <v>112</v>
      </c>
      <c r="C268" s="343" t="s">
        <v>326</v>
      </c>
      <c r="D268" s="60"/>
      <c r="I268" s="403"/>
      <c r="J268" s="319"/>
    </row>
    <row r="269" spans="1:10" ht="16.5" customHeight="1" thickBot="1">
      <c r="A269" s="318"/>
      <c r="B269" s="129" t="s">
        <v>113</v>
      </c>
      <c r="C269" s="343" t="s">
        <v>330</v>
      </c>
      <c r="D269" s="60"/>
      <c r="I269" s="403"/>
      <c r="J269" s="319"/>
    </row>
    <row r="270" spans="1:10" ht="16.5" customHeight="1" thickBot="1">
      <c r="A270" s="318"/>
      <c r="B270" s="129" t="s">
        <v>114</v>
      </c>
      <c r="C270" s="343" t="s">
        <v>327</v>
      </c>
      <c r="D270" s="60"/>
      <c r="I270" s="403"/>
      <c r="J270" s="319"/>
    </row>
    <row r="271" spans="1:10" ht="16.5" customHeight="1" thickBot="1">
      <c r="A271" s="318"/>
      <c r="B271" s="129" t="s">
        <v>115</v>
      </c>
      <c r="C271" s="343" t="s">
        <v>328</v>
      </c>
      <c r="D271" s="60"/>
      <c r="I271" s="403"/>
      <c r="J271" s="319"/>
    </row>
    <row r="272" spans="1:10" ht="16.5" customHeight="1" thickBot="1">
      <c r="A272" s="318"/>
      <c r="B272" s="129" t="s">
        <v>116</v>
      </c>
      <c r="C272" s="343" t="s">
        <v>331</v>
      </c>
      <c r="D272" s="60"/>
      <c r="I272" s="403"/>
      <c r="J272" s="319"/>
    </row>
    <row r="273" spans="1:10" ht="16.5" customHeight="1" thickBot="1">
      <c r="A273" s="318"/>
      <c r="B273" s="129" t="s">
        <v>117</v>
      </c>
      <c r="C273" s="343" t="s">
        <v>329</v>
      </c>
      <c r="D273" s="60"/>
      <c r="I273" s="403"/>
      <c r="J273" s="319"/>
    </row>
    <row r="274" spans="1:10" ht="16.5" customHeight="1" thickBot="1">
      <c r="A274" s="318"/>
      <c r="B274" s="129" t="s">
        <v>118</v>
      </c>
      <c r="C274" s="133"/>
      <c r="D274" s="60"/>
      <c r="I274" s="403"/>
      <c r="J274" s="319"/>
    </row>
    <row r="275" spans="1:10" ht="16.5" customHeight="1" thickBot="1">
      <c r="A275" s="318"/>
      <c r="B275" s="129" t="s">
        <v>119</v>
      </c>
      <c r="C275" s="133"/>
      <c r="D275" s="60"/>
      <c r="I275" s="403"/>
      <c r="J275" s="319"/>
    </row>
    <row r="276" spans="1:10" ht="16.5" customHeight="1" thickBot="1">
      <c r="A276" s="318"/>
      <c r="B276" s="129" t="s">
        <v>120</v>
      </c>
      <c r="C276" s="133"/>
      <c r="D276" s="60"/>
      <c r="I276" s="403"/>
      <c r="J276" s="319"/>
    </row>
    <row r="277" spans="1:10" ht="16.5" customHeight="1" thickBot="1">
      <c r="A277" s="318"/>
      <c r="B277" s="129" t="s">
        <v>121</v>
      </c>
      <c r="C277" s="133"/>
      <c r="D277" s="60"/>
      <c r="I277" s="319"/>
      <c r="J277" s="319"/>
    </row>
    <row r="278" spans="1:10" ht="16.5" customHeight="1" thickBot="1">
      <c r="A278" s="318"/>
      <c r="B278" s="129" t="s">
        <v>122</v>
      </c>
      <c r="C278" s="133"/>
      <c r="D278" s="60"/>
      <c r="I278" s="403"/>
      <c r="J278" s="319"/>
    </row>
    <row r="279" spans="1:10" ht="16.5" customHeight="1" thickBot="1">
      <c r="A279" s="318"/>
      <c r="B279" s="129" t="s">
        <v>22</v>
      </c>
      <c r="C279" s="133"/>
      <c r="D279" s="60"/>
      <c r="I279" s="403"/>
      <c r="J279" s="319"/>
    </row>
    <row r="280" spans="1:10" ht="37.5" customHeight="1" thickBot="1" thickTop="1">
      <c r="A280" s="318"/>
      <c r="B280" s="96"/>
      <c r="C280" s="389" t="s">
        <v>139</v>
      </c>
      <c r="D280" s="45">
        <f>D263-D264+D265</f>
        <v>0</v>
      </c>
      <c r="I280" s="319"/>
      <c r="J280" s="319"/>
    </row>
    <row r="281" spans="1:10" ht="16.5" customHeight="1" thickBot="1" thickTop="1">
      <c r="A281" s="318"/>
      <c r="B281" s="96"/>
      <c r="C281" s="19"/>
      <c r="D281" s="8"/>
      <c r="I281" s="319"/>
      <c r="J281" s="319"/>
    </row>
    <row r="282" spans="1:10" ht="13.5" customHeight="1" thickBot="1" thickTop="1">
      <c r="A282" s="324"/>
      <c r="B282" s="333"/>
      <c r="C282" s="333"/>
      <c r="D282" s="333"/>
      <c r="E282" s="333"/>
      <c r="F282" s="333"/>
      <c r="G282" s="333"/>
      <c r="H282" s="333"/>
      <c r="I282" s="405"/>
      <c r="J282" s="326"/>
    </row>
    <row r="283" spans="1:10" ht="13.5" customHeight="1" thickBot="1">
      <c r="A283" s="101"/>
      <c r="B283" s="334"/>
      <c r="C283" s="334"/>
      <c r="D283" s="334"/>
      <c r="E283" s="334"/>
      <c r="F283" s="334"/>
      <c r="G283" s="334"/>
      <c r="H283" s="334"/>
      <c r="I283" s="406"/>
      <c r="J283" s="317"/>
    </row>
    <row r="284" spans="1:10" ht="19.5" thickBot="1" thickTop="1">
      <c r="A284" s="318"/>
      <c r="B284" s="96"/>
      <c r="E284" s="338" t="s">
        <v>293</v>
      </c>
      <c r="I284" s="319"/>
      <c r="J284" s="319"/>
    </row>
    <row r="285" spans="1:10" ht="35.25" customHeight="1" thickBot="1">
      <c r="A285" s="318"/>
      <c r="B285" s="96"/>
      <c r="C285" s="123" t="s">
        <v>131</v>
      </c>
      <c r="D285" s="117" t="s">
        <v>132</v>
      </c>
      <c r="I285" s="319"/>
      <c r="J285" s="319"/>
    </row>
    <row r="286" spans="1:10" ht="32.25" thickBot="1">
      <c r="A286" s="318"/>
      <c r="B286" s="96"/>
      <c r="C286" s="339" t="s">
        <v>133</v>
      </c>
      <c r="D286" s="58">
        <v>0</v>
      </c>
      <c r="I286" s="319"/>
      <c r="J286" s="319"/>
    </row>
    <row r="287" spans="1:10" ht="35.25" customHeight="1" thickBot="1">
      <c r="A287" s="318"/>
      <c r="B287" s="96"/>
      <c r="C287" s="339" t="s">
        <v>134</v>
      </c>
      <c r="D287" s="134">
        <v>0</v>
      </c>
      <c r="I287" s="319"/>
      <c r="J287" s="319"/>
    </row>
    <row r="288" spans="1:10" ht="32.25" customHeight="1">
      <c r="A288" s="318"/>
      <c r="B288" s="96"/>
      <c r="C288" s="99"/>
      <c r="D288" s="419" t="s">
        <v>135</v>
      </c>
      <c r="E288" s="100"/>
      <c r="F288" s="101"/>
      <c r="G288" s="102" t="s">
        <v>136</v>
      </c>
      <c r="H288" s="103"/>
      <c r="I288" s="319"/>
      <c r="J288" s="319"/>
    </row>
    <row r="289" spans="1:10" ht="32.25" customHeight="1" thickBot="1">
      <c r="A289" s="318"/>
      <c r="B289" s="96"/>
      <c r="C289" s="104" t="s">
        <v>137</v>
      </c>
      <c r="D289" s="420"/>
      <c r="E289" s="251" t="s">
        <v>138</v>
      </c>
      <c r="F289" s="252" t="str">
        <f>Year</f>
        <v>2006</v>
      </c>
      <c r="G289" s="253">
        <f>Year-1</f>
        <v>2005</v>
      </c>
      <c r="H289" s="254" t="str">
        <f>Year-2&amp;" and Prior"</f>
        <v>2004 and Prior</v>
      </c>
      <c r="I289" s="319"/>
      <c r="J289" s="319"/>
    </row>
    <row r="290" spans="1:10" ht="17.25" customHeight="1" thickBot="1">
      <c r="A290" s="318"/>
      <c r="B290" s="96"/>
      <c r="C290" s="98" t="str">
        <f>VLOOKUP(MOD(MonthEndNumber+1,12),months_table,2)</f>
        <v>January</v>
      </c>
      <c r="D290" s="88">
        <f>D286-SUM(G290:H290)</f>
        <v>0</v>
      </c>
      <c r="E290" s="88">
        <f aca="true" t="shared" si="10" ref="E290:E302">SUM(F290:H290)</f>
        <v>0</v>
      </c>
      <c r="F290" s="255"/>
      <c r="G290" s="255"/>
      <c r="H290" s="255"/>
      <c r="I290" s="319"/>
      <c r="J290" s="319"/>
    </row>
    <row r="291" spans="1:10" ht="17.25" customHeight="1" thickBot="1" thickTop="1">
      <c r="A291" s="318"/>
      <c r="B291" s="96"/>
      <c r="C291" s="98" t="str">
        <f>VLOOKUP(MOD(MonthEndNumber+2,12),months_table,2)</f>
        <v>February</v>
      </c>
      <c r="D291" s="45">
        <f aca="true" t="shared" si="11" ref="D291:D301">D290-SUM(G291:H291)</f>
        <v>0</v>
      </c>
      <c r="E291" s="45">
        <f t="shared" si="10"/>
        <v>0</v>
      </c>
      <c r="F291" s="21"/>
      <c r="G291" s="21"/>
      <c r="H291" s="21"/>
      <c r="I291" s="319"/>
      <c r="J291" s="319"/>
    </row>
    <row r="292" spans="1:10" ht="17.25" customHeight="1" thickBot="1" thickTop="1">
      <c r="A292" s="318"/>
      <c r="B292" s="96"/>
      <c r="C292" s="98" t="str">
        <f>VLOOKUP(MOD(MonthEndNumber+3,12),months_table,2)</f>
        <v>March</v>
      </c>
      <c r="D292" s="45">
        <f t="shared" si="11"/>
        <v>0</v>
      </c>
      <c r="E292" s="45">
        <f t="shared" si="10"/>
        <v>0</v>
      </c>
      <c r="F292" s="21"/>
      <c r="G292" s="21"/>
      <c r="H292" s="21"/>
      <c r="I292" s="319"/>
      <c r="J292" s="319"/>
    </row>
    <row r="293" spans="1:10" ht="17.25" customHeight="1" thickBot="1" thickTop="1">
      <c r="A293" s="318"/>
      <c r="B293" s="96"/>
      <c r="C293" s="98" t="str">
        <f>VLOOKUP(MOD(MonthEndNumber+4,12),months_table,2)</f>
        <v>April</v>
      </c>
      <c r="D293" s="45">
        <f t="shared" si="11"/>
        <v>0</v>
      </c>
      <c r="E293" s="45">
        <f t="shared" si="10"/>
        <v>0</v>
      </c>
      <c r="F293" s="21"/>
      <c r="G293" s="21"/>
      <c r="H293" s="21"/>
      <c r="I293" s="319"/>
      <c r="J293" s="319"/>
    </row>
    <row r="294" spans="1:10" ht="17.25" customHeight="1" thickBot="1" thickTop="1">
      <c r="A294" s="318"/>
      <c r="B294" s="96"/>
      <c r="C294" s="98" t="str">
        <f>VLOOKUP(MOD(MonthEndNumber+5,12),months_table,2)</f>
        <v>May</v>
      </c>
      <c r="D294" s="45">
        <f t="shared" si="11"/>
        <v>0</v>
      </c>
      <c r="E294" s="45">
        <f t="shared" si="10"/>
        <v>0</v>
      </c>
      <c r="F294" s="21"/>
      <c r="G294" s="21"/>
      <c r="H294" s="21"/>
      <c r="I294" s="319"/>
      <c r="J294" s="319"/>
    </row>
    <row r="295" spans="1:10" ht="17.25" customHeight="1" thickBot="1" thickTop="1">
      <c r="A295" s="318"/>
      <c r="B295" s="96"/>
      <c r="C295" s="98" t="str">
        <f>VLOOKUP(MOD(MonthEndNumber+6,12),months_table,2)</f>
        <v>June</v>
      </c>
      <c r="D295" s="45">
        <f t="shared" si="11"/>
        <v>0</v>
      </c>
      <c r="E295" s="45">
        <f t="shared" si="10"/>
        <v>0</v>
      </c>
      <c r="F295" s="21"/>
      <c r="G295" s="21"/>
      <c r="H295" s="21"/>
      <c r="I295" s="319"/>
      <c r="J295" s="319"/>
    </row>
    <row r="296" spans="1:10" ht="17.25" customHeight="1" thickBot="1" thickTop="1">
      <c r="A296" s="318"/>
      <c r="B296" s="96"/>
      <c r="C296" s="98" t="str">
        <f>VLOOKUP(MOD(MonthEndNumber+7,12),months_table,2)</f>
        <v>July</v>
      </c>
      <c r="D296" s="45">
        <f t="shared" si="11"/>
        <v>0</v>
      </c>
      <c r="E296" s="45">
        <f t="shared" si="10"/>
        <v>0</v>
      </c>
      <c r="F296" s="21"/>
      <c r="G296" s="21"/>
      <c r="H296" s="21"/>
      <c r="I296" s="319"/>
      <c r="J296" s="319"/>
    </row>
    <row r="297" spans="1:10" ht="17.25" customHeight="1" thickBot="1" thickTop="1">
      <c r="A297" s="318"/>
      <c r="B297" s="96"/>
      <c r="C297" s="98" t="str">
        <f>VLOOKUP(MOD(MonthEndNumber+8,12),months_table,2)</f>
        <v>August</v>
      </c>
      <c r="D297" s="45">
        <f t="shared" si="11"/>
        <v>0</v>
      </c>
      <c r="E297" s="45">
        <f t="shared" si="10"/>
        <v>0</v>
      </c>
      <c r="F297" s="21"/>
      <c r="G297" s="21"/>
      <c r="H297" s="21"/>
      <c r="I297" s="319"/>
      <c r="J297" s="319"/>
    </row>
    <row r="298" spans="1:10" ht="17.25" customHeight="1" thickBot="1" thickTop="1">
      <c r="A298" s="318"/>
      <c r="B298" s="96"/>
      <c r="C298" s="98" t="str">
        <f>VLOOKUP(MOD(MonthEndNumber+9,12),months_table,2)</f>
        <v>September</v>
      </c>
      <c r="D298" s="45">
        <f t="shared" si="11"/>
        <v>0</v>
      </c>
      <c r="E298" s="45">
        <f t="shared" si="10"/>
        <v>0</v>
      </c>
      <c r="F298" s="21"/>
      <c r="G298" s="21"/>
      <c r="H298" s="21"/>
      <c r="I298" s="319"/>
      <c r="J298" s="319"/>
    </row>
    <row r="299" spans="1:10" ht="17.25" customHeight="1" thickBot="1" thickTop="1">
      <c r="A299" s="318"/>
      <c r="B299" s="96"/>
      <c r="C299" s="98" t="str">
        <f>VLOOKUP(MOD(MonthEndNumber+10,12),months_table,2)</f>
        <v>October</v>
      </c>
      <c r="D299" s="45">
        <f t="shared" si="11"/>
        <v>0</v>
      </c>
      <c r="E299" s="45">
        <f t="shared" si="10"/>
        <v>0</v>
      </c>
      <c r="F299" s="21"/>
      <c r="G299" s="21"/>
      <c r="H299" s="21"/>
      <c r="I299" s="319"/>
      <c r="J299" s="319"/>
    </row>
    <row r="300" spans="1:10" ht="17.25" customHeight="1" thickBot="1" thickTop="1">
      <c r="A300" s="318"/>
      <c r="B300" s="96"/>
      <c r="C300" s="98" t="str">
        <f>VLOOKUP(MOD(MonthEndNumber+11,12),months_table,2)</f>
        <v>November</v>
      </c>
      <c r="D300" s="45">
        <f t="shared" si="11"/>
        <v>0</v>
      </c>
      <c r="E300" s="45">
        <f t="shared" si="10"/>
        <v>0</v>
      </c>
      <c r="F300" s="21"/>
      <c r="G300" s="21"/>
      <c r="H300" s="21"/>
      <c r="I300" s="319"/>
      <c r="J300" s="319"/>
    </row>
    <row r="301" spans="1:10" ht="17.25" customHeight="1" thickBot="1" thickTop="1">
      <c r="A301" s="318"/>
      <c r="B301" s="96"/>
      <c r="C301" s="98" t="str">
        <f>VLOOKUP(MOD(MonthEndNumber,12),months_table,2)</f>
        <v>December</v>
      </c>
      <c r="D301" s="45">
        <f t="shared" si="11"/>
        <v>0</v>
      </c>
      <c r="E301" s="45">
        <f t="shared" si="10"/>
        <v>0</v>
      </c>
      <c r="F301" s="21"/>
      <c r="G301" s="21"/>
      <c r="H301" s="21"/>
      <c r="I301" s="319"/>
      <c r="J301" s="319"/>
    </row>
    <row r="302" spans="1:10" ht="17.25" customHeight="1" thickBot="1" thickTop="1">
      <c r="A302" s="318"/>
      <c r="B302" s="96"/>
      <c r="C302" s="98" t="s">
        <v>139</v>
      </c>
      <c r="E302" s="45">
        <f t="shared" si="10"/>
        <v>0</v>
      </c>
      <c r="F302" s="45">
        <f>SUM(F290:F301)</f>
        <v>0</v>
      </c>
      <c r="G302" s="45">
        <f>SUM(G290:G301)</f>
        <v>0</v>
      </c>
      <c r="H302" s="45">
        <f>SUM(H290:H301)</f>
        <v>0</v>
      </c>
      <c r="I302" s="319"/>
      <c r="J302" s="319"/>
    </row>
    <row r="303" spans="1:10" ht="17.25" customHeight="1" thickBot="1" thickTop="1">
      <c r="A303" s="318"/>
      <c r="B303" s="96"/>
      <c r="C303" s="105"/>
      <c r="I303" s="319"/>
      <c r="J303" s="319"/>
    </row>
    <row r="304" spans="1:10" ht="17.25" customHeight="1" thickBot="1">
      <c r="A304" s="318"/>
      <c r="B304" s="96"/>
      <c r="C304" s="105"/>
      <c r="D304" s="106"/>
      <c r="E304" s="107"/>
      <c r="F304" s="108" t="s">
        <v>140</v>
      </c>
      <c r="G304" s="109"/>
      <c r="I304" s="319"/>
      <c r="J304" s="319"/>
    </row>
    <row r="305" spans="1:10" ht="15.75" customHeight="1">
      <c r="A305" s="318"/>
      <c r="B305" s="96"/>
      <c r="C305" s="105"/>
      <c r="D305" s="110"/>
      <c r="E305" s="101"/>
      <c r="F305" s="111" t="s">
        <v>136</v>
      </c>
      <c r="G305" s="103"/>
      <c r="I305" s="319"/>
      <c r="J305" s="319"/>
    </row>
    <row r="306" spans="1:10" ht="33.75" customHeight="1" thickBot="1">
      <c r="A306" s="318"/>
      <c r="B306" s="96"/>
      <c r="C306" s="127" t="s">
        <v>141</v>
      </c>
      <c r="D306" s="251" t="s">
        <v>56</v>
      </c>
      <c r="E306" s="252" t="str">
        <f>Year</f>
        <v>2006</v>
      </c>
      <c r="F306" s="253">
        <f>Year-1</f>
        <v>2005</v>
      </c>
      <c r="G306" s="254" t="str">
        <f>Year-2&amp;" and Prior"</f>
        <v>2004 and Prior</v>
      </c>
      <c r="I306" s="319"/>
      <c r="J306" s="319"/>
    </row>
    <row r="307" spans="1:10" ht="17.25" customHeight="1" thickBot="1">
      <c r="A307" s="318"/>
      <c r="B307" s="96"/>
      <c r="C307" s="71" t="s">
        <v>142</v>
      </c>
      <c r="D307" s="113">
        <f aca="true" t="shared" si="12" ref="D307:D325">SUM(E307:G307)</f>
        <v>0</v>
      </c>
      <c r="E307" s="258"/>
      <c r="F307" s="258"/>
      <c r="G307" s="258"/>
      <c r="I307" s="319"/>
      <c r="J307" s="319"/>
    </row>
    <row r="308" spans="1:10" ht="17.25" customHeight="1" thickBot="1" thickTop="1">
      <c r="A308" s="318"/>
      <c r="B308" s="96"/>
      <c r="C308" s="71" t="s">
        <v>143</v>
      </c>
      <c r="D308" s="114">
        <f t="shared" si="12"/>
        <v>0</v>
      </c>
      <c r="E308" s="15"/>
      <c r="F308" s="15"/>
      <c r="G308" s="15"/>
      <c r="I308" s="319"/>
      <c r="J308" s="319"/>
    </row>
    <row r="309" spans="1:10" ht="17.25" customHeight="1" thickBot="1" thickTop="1">
      <c r="A309" s="318"/>
      <c r="B309" s="96"/>
      <c r="C309" s="71" t="s">
        <v>144</v>
      </c>
      <c r="D309" s="114">
        <f t="shared" si="12"/>
        <v>0</v>
      </c>
      <c r="E309" s="15"/>
      <c r="F309" s="15"/>
      <c r="G309" s="15"/>
      <c r="I309" s="319"/>
      <c r="J309" s="319"/>
    </row>
    <row r="310" spans="1:10" ht="17.25" customHeight="1" thickBot="1" thickTop="1">
      <c r="A310" s="318"/>
      <c r="B310" s="96"/>
      <c r="C310" s="128" t="s">
        <v>128</v>
      </c>
      <c r="D310" s="114">
        <f t="shared" si="12"/>
        <v>0</v>
      </c>
      <c r="E310" s="114">
        <f>SUM(E311:E324)</f>
        <v>0</v>
      </c>
      <c r="F310" s="114">
        <f>SUM(F311:F324)</f>
        <v>0</v>
      </c>
      <c r="G310" s="114">
        <f>SUM(G311:G324)</f>
        <v>0</v>
      </c>
      <c r="I310" s="319"/>
      <c r="J310" s="319"/>
    </row>
    <row r="311" spans="1:10" ht="17.25" customHeight="1" thickBot="1" thickTop="1">
      <c r="A311" s="318"/>
      <c r="B311" s="129" t="s">
        <v>110</v>
      </c>
      <c r="C311" s="133"/>
      <c r="D311" s="114">
        <f t="shared" si="12"/>
        <v>0</v>
      </c>
      <c r="E311" s="15"/>
      <c r="F311" s="15"/>
      <c r="G311" s="15"/>
      <c r="I311" s="319"/>
      <c r="J311" s="319"/>
    </row>
    <row r="312" spans="1:10" ht="17.25" customHeight="1" thickBot="1" thickTop="1">
      <c r="A312" s="318"/>
      <c r="B312" s="129" t="s">
        <v>111</v>
      </c>
      <c r="C312" s="133"/>
      <c r="D312" s="114">
        <f t="shared" si="12"/>
        <v>0</v>
      </c>
      <c r="E312" s="15"/>
      <c r="F312" s="15"/>
      <c r="G312" s="15"/>
      <c r="I312" s="319"/>
      <c r="J312" s="319"/>
    </row>
    <row r="313" spans="1:10" ht="17.25" customHeight="1" thickBot="1" thickTop="1">
      <c r="A313" s="318"/>
      <c r="B313" s="129" t="s">
        <v>112</v>
      </c>
      <c r="C313" s="133"/>
      <c r="D313" s="114">
        <f t="shared" si="12"/>
        <v>0</v>
      </c>
      <c r="E313" s="15"/>
      <c r="F313" s="15"/>
      <c r="G313" s="15"/>
      <c r="I313" s="319"/>
      <c r="J313" s="319"/>
    </row>
    <row r="314" spans="1:10" ht="17.25" customHeight="1" thickBot="1" thickTop="1">
      <c r="A314" s="318"/>
      <c r="B314" s="129" t="s">
        <v>113</v>
      </c>
      <c r="C314" s="133"/>
      <c r="D314" s="114">
        <f t="shared" si="12"/>
        <v>0</v>
      </c>
      <c r="E314" s="15"/>
      <c r="F314" s="15"/>
      <c r="G314" s="15"/>
      <c r="I314" s="319"/>
      <c r="J314" s="319"/>
    </row>
    <row r="315" spans="1:10" ht="17.25" customHeight="1" thickBot="1" thickTop="1">
      <c r="A315" s="318"/>
      <c r="B315" s="129" t="s">
        <v>114</v>
      </c>
      <c r="C315" s="133"/>
      <c r="D315" s="114">
        <f t="shared" si="12"/>
        <v>0</v>
      </c>
      <c r="E315" s="15"/>
      <c r="F315" s="15"/>
      <c r="G315" s="15"/>
      <c r="I315" s="319"/>
      <c r="J315" s="319"/>
    </row>
    <row r="316" spans="1:10" ht="17.25" customHeight="1" thickBot="1" thickTop="1">
      <c r="A316" s="318"/>
      <c r="B316" s="129" t="s">
        <v>115</v>
      </c>
      <c r="C316" s="133"/>
      <c r="D316" s="114">
        <f t="shared" si="12"/>
        <v>0</v>
      </c>
      <c r="E316" s="15"/>
      <c r="F316" s="15"/>
      <c r="G316" s="15"/>
      <c r="I316" s="319"/>
      <c r="J316" s="319"/>
    </row>
    <row r="317" spans="1:10" ht="17.25" customHeight="1" thickBot="1" thickTop="1">
      <c r="A317" s="318"/>
      <c r="B317" s="129" t="s">
        <v>116</v>
      </c>
      <c r="C317" s="133"/>
      <c r="D317" s="114">
        <f t="shared" si="12"/>
        <v>0</v>
      </c>
      <c r="E317" s="15"/>
      <c r="F317" s="15"/>
      <c r="G317" s="15"/>
      <c r="I317" s="319"/>
      <c r="J317" s="319"/>
    </row>
    <row r="318" spans="1:10" ht="17.25" customHeight="1" thickBot="1" thickTop="1">
      <c r="A318" s="318"/>
      <c r="B318" s="129" t="s">
        <v>117</v>
      </c>
      <c r="C318" s="133"/>
      <c r="D318" s="114">
        <f t="shared" si="12"/>
        <v>0</v>
      </c>
      <c r="E318" s="15"/>
      <c r="F318" s="15"/>
      <c r="G318" s="15"/>
      <c r="I318" s="319"/>
      <c r="J318" s="319"/>
    </row>
    <row r="319" spans="1:10" ht="17.25" customHeight="1" thickBot="1" thickTop="1">
      <c r="A319" s="318"/>
      <c r="B319" s="129" t="s">
        <v>118</v>
      </c>
      <c r="C319" s="133"/>
      <c r="D319" s="114">
        <f t="shared" si="12"/>
        <v>0</v>
      </c>
      <c r="E319" s="15"/>
      <c r="F319" s="15"/>
      <c r="G319" s="15"/>
      <c r="I319" s="319"/>
      <c r="J319" s="319"/>
    </row>
    <row r="320" spans="1:10" ht="17.25" customHeight="1" thickBot="1" thickTop="1">
      <c r="A320" s="318"/>
      <c r="B320" s="129" t="s">
        <v>119</v>
      </c>
      <c r="C320" s="133"/>
      <c r="D320" s="114">
        <f t="shared" si="12"/>
        <v>0</v>
      </c>
      <c r="E320" s="15"/>
      <c r="F320" s="15"/>
      <c r="G320" s="15"/>
      <c r="I320" s="319"/>
      <c r="J320" s="319"/>
    </row>
    <row r="321" spans="1:10" ht="17.25" customHeight="1" thickBot="1" thickTop="1">
      <c r="A321" s="318"/>
      <c r="B321" s="129" t="s">
        <v>120</v>
      </c>
      <c r="C321" s="133"/>
      <c r="D321" s="114">
        <f t="shared" si="12"/>
        <v>0</v>
      </c>
      <c r="E321" s="15"/>
      <c r="F321" s="15"/>
      <c r="G321" s="15"/>
      <c r="I321" s="319"/>
      <c r="J321" s="319"/>
    </row>
    <row r="322" spans="1:10" ht="17.25" customHeight="1" thickBot="1" thickTop="1">
      <c r="A322" s="318"/>
      <c r="B322" s="129" t="s">
        <v>121</v>
      </c>
      <c r="C322" s="133"/>
      <c r="D322" s="114">
        <f t="shared" si="12"/>
        <v>0</v>
      </c>
      <c r="E322" s="15"/>
      <c r="F322" s="15"/>
      <c r="G322" s="15"/>
      <c r="I322" s="319"/>
      <c r="J322" s="319"/>
    </row>
    <row r="323" spans="1:10" ht="17.25" customHeight="1" thickBot="1" thickTop="1">
      <c r="A323" s="318"/>
      <c r="B323" s="129" t="s">
        <v>122</v>
      </c>
      <c r="C323" s="133"/>
      <c r="D323" s="114">
        <f t="shared" si="12"/>
        <v>0</v>
      </c>
      <c r="E323" s="15"/>
      <c r="F323" s="15"/>
      <c r="G323" s="15"/>
      <c r="I323" s="319"/>
      <c r="J323" s="319"/>
    </row>
    <row r="324" spans="1:10" ht="17.25" customHeight="1" thickBot="1" thickTop="1">
      <c r="A324" s="318"/>
      <c r="B324" s="129" t="s">
        <v>22</v>
      </c>
      <c r="C324" s="133"/>
      <c r="D324" s="114">
        <f t="shared" si="12"/>
        <v>0</v>
      </c>
      <c r="E324" s="15"/>
      <c r="F324" s="15"/>
      <c r="G324" s="15"/>
      <c r="I324" s="319"/>
      <c r="J324" s="319"/>
    </row>
    <row r="325" spans="1:10" ht="17.25" customHeight="1" thickBot="1" thickTop="1">
      <c r="A325" s="318"/>
      <c r="B325" s="115"/>
      <c r="C325" s="71" t="s">
        <v>139</v>
      </c>
      <c r="D325" s="114">
        <f t="shared" si="12"/>
        <v>0</v>
      </c>
      <c r="E325" s="114">
        <f>SUM(E307:E310)</f>
        <v>0</v>
      </c>
      <c r="F325" s="114">
        <f>SUM(F307:F310)</f>
        <v>0</v>
      </c>
      <c r="G325" s="114">
        <f>SUM(G307:G310)</f>
        <v>0</v>
      </c>
      <c r="I325" s="319"/>
      <c r="J325" s="319"/>
    </row>
    <row r="326" spans="1:10" ht="14.25" customHeight="1" thickBot="1" thickTop="1">
      <c r="A326" s="324"/>
      <c r="B326" s="329"/>
      <c r="C326" s="325"/>
      <c r="D326" s="325"/>
      <c r="E326" s="325"/>
      <c r="F326" s="325"/>
      <c r="G326" s="325"/>
      <c r="H326" s="325"/>
      <c r="I326" s="326"/>
      <c r="J326" s="326"/>
    </row>
    <row r="327" spans="1:10" ht="33" customHeight="1" thickBot="1">
      <c r="A327" s="101"/>
      <c r="B327" s="342" t="s">
        <v>289</v>
      </c>
      <c r="C327" s="330" t="s">
        <v>145</v>
      </c>
      <c r="D327" s="117" t="s">
        <v>138</v>
      </c>
      <c r="E327" s="316"/>
      <c r="F327" s="316"/>
      <c r="G327" s="316"/>
      <c r="H327" s="332"/>
      <c r="I327" s="317"/>
      <c r="J327" s="317"/>
    </row>
    <row r="328" spans="1:10" ht="17.25" customHeight="1" thickBot="1">
      <c r="A328" s="318"/>
      <c r="B328" s="96"/>
      <c r="C328" s="71" t="s">
        <v>142</v>
      </c>
      <c r="D328" s="255">
        <v>0</v>
      </c>
      <c r="I328" s="319"/>
      <c r="J328" s="319"/>
    </row>
    <row r="329" spans="1:10" ht="16.5" customHeight="1" thickBot="1">
      <c r="A329" s="318"/>
      <c r="B329" s="96"/>
      <c r="C329" s="71" t="s">
        <v>143</v>
      </c>
      <c r="D329" s="21">
        <v>0</v>
      </c>
      <c r="I329" s="319"/>
      <c r="J329" s="319"/>
    </row>
    <row r="330" spans="1:10" ht="16.5" customHeight="1" thickBot="1">
      <c r="A330" s="318"/>
      <c r="B330" s="96"/>
      <c r="C330" s="71" t="s">
        <v>144</v>
      </c>
      <c r="D330" s="60">
        <v>0</v>
      </c>
      <c r="I330" s="319"/>
      <c r="J330" s="319"/>
    </row>
    <row r="331" spans="1:10" ht="17.25" customHeight="1" thickBot="1" thickTop="1">
      <c r="A331" s="318"/>
      <c r="B331" s="96"/>
      <c r="C331" s="128" t="s">
        <v>128</v>
      </c>
      <c r="D331" s="45">
        <f>SUM(D332:D345)</f>
        <v>0</v>
      </c>
      <c r="I331" s="319"/>
      <c r="J331" s="319"/>
    </row>
    <row r="332" spans="1:10" ht="17.25" customHeight="1" thickBot="1" thickTop="1">
      <c r="A332" s="318"/>
      <c r="B332" s="129" t="s">
        <v>110</v>
      </c>
      <c r="C332" s="133"/>
      <c r="D332" s="60">
        <v>0</v>
      </c>
      <c r="I332" s="319"/>
      <c r="J332" s="319"/>
    </row>
    <row r="333" spans="1:10" ht="16.5" customHeight="1" thickBot="1">
      <c r="A333" s="318"/>
      <c r="B333" s="129" t="s">
        <v>111</v>
      </c>
      <c r="C333" s="133"/>
      <c r="D333" s="60"/>
      <c r="I333" s="319"/>
      <c r="J333" s="319"/>
    </row>
    <row r="334" spans="1:10" ht="16.5" customHeight="1" thickBot="1">
      <c r="A334" s="318"/>
      <c r="B334" s="129" t="s">
        <v>112</v>
      </c>
      <c r="C334" s="133"/>
      <c r="D334" s="60"/>
      <c r="I334" s="319"/>
      <c r="J334" s="319"/>
    </row>
    <row r="335" spans="1:10" ht="16.5" customHeight="1" thickBot="1">
      <c r="A335" s="318"/>
      <c r="B335" s="129" t="s">
        <v>113</v>
      </c>
      <c r="C335" s="133"/>
      <c r="D335" s="60"/>
      <c r="I335" s="319"/>
      <c r="J335" s="319"/>
    </row>
    <row r="336" spans="1:10" ht="16.5" customHeight="1" thickBot="1">
      <c r="A336" s="318"/>
      <c r="B336" s="129" t="s">
        <v>114</v>
      </c>
      <c r="C336" s="133"/>
      <c r="D336" s="60"/>
      <c r="I336" s="319"/>
      <c r="J336" s="319"/>
    </row>
    <row r="337" spans="1:10" ht="16.5" customHeight="1" thickBot="1">
      <c r="A337" s="318"/>
      <c r="B337" s="129" t="s">
        <v>115</v>
      </c>
      <c r="C337" s="133"/>
      <c r="D337" s="60"/>
      <c r="I337" s="319"/>
      <c r="J337" s="319"/>
    </row>
    <row r="338" spans="1:10" ht="16.5" customHeight="1" thickBot="1">
      <c r="A338" s="318"/>
      <c r="B338" s="129" t="s">
        <v>116</v>
      </c>
      <c r="C338" s="133"/>
      <c r="D338" s="60"/>
      <c r="I338" s="319"/>
      <c r="J338" s="319"/>
    </row>
    <row r="339" spans="1:10" ht="16.5" customHeight="1" thickBot="1">
      <c r="A339" s="318"/>
      <c r="B339" s="129" t="s">
        <v>117</v>
      </c>
      <c r="C339" s="133"/>
      <c r="D339" s="60"/>
      <c r="I339" s="319"/>
      <c r="J339" s="319"/>
    </row>
    <row r="340" spans="1:10" ht="16.5" customHeight="1" thickBot="1">
      <c r="A340" s="318"/>
      <c r="B340" s="129" t="s">
        <v>118</v>
      </c>
      <c r="C340" s="133"/>
      <c r="D340" s="60"/>
      <c r="I340" s="319"/>
      <c r="J340" s="319"/>
    </row>
    <row r="341" spans="1:10" ht="16.5" customHeight="1" thickBot="1">
      <c r="A341" s="318"/>
      <c r="B341" s="129" t="s">
        <v>119</v>
      </c>
      <c r="C341" s="133"/>
      <c r="D341" s="60"/>
      <c r="I341" s="319"/>
      <c r="J341" s="319"/>
    </row>
    <row r="342" spans="1:10" ht="16.5" customHeight="1" thickBot="1">
      <c r="A342" s="318"/>
      <c r="B342" s="129" t="s">
        <v>120</v>
      </c>
      <c r="C342" s="133"/>
      <c r="D342" s="60"/>
      <c r="I342" s="319"/>
      <c r="J342" s="319"/>
    </row>
    <row r="343" spans="1:10" ht="16.5" customHeight="1" thickBot="1">
      <c r="A343" s="318"/>
      <c r="B343" s="129" t="s">
        <v>121</v>
      </c>
      <c r="C343" s="133"/>
      <c r="D343" s="60"/>
      <c r="I343" s="319"/>
      <c r="J343" s="319"/>
    </row>
    <row r="344" spans="1:10" ht="16.5" customHeight="1" thickBot="1">
      <c r="A344" s="318"/>
      <c r="B344" s="129" t="s">
        <v>122</v>
      </c>
      <c r="C344" s="133"/>
      <c r="D344" s="60"/>
      <c r="I344" s="319"/>
      <c r="J344" s="319"/>
    </row>
    <row r="345" spans="1:10" ht="16.5" customHeight="1" thickBot="1">
      <c r="A345" s="318"/>
      <c r="B345" s="129" t="s">
        <v>22</v>
      </c>
      <c r="C345" s="133"/>
      <c r="D345" s="60"/>
      <c r="I345" s="319"/>
      <c r="J345" s="319"/>
    </row>
    <row r="346" spans="1:10" ht="17.25" customHeight="1" thickBot="1" thickTop="1">
      <c r="A346" s="318"/>
      <c r="B346" s="115"/>
      <c r="C346" s="71" t="s">
        <v>139</v>
      </c>
      <c r="D346" s="45">
        <f>SUM(D328:D332)</f>
        <v>0</v>
      </c>
      <c r="I346" s="319"/>
      <c r="J346" s="319"/>
    </row>
    <row r="347" spans="1:10" ht="16.5" customHeight="1" thickTop="1">
      <c r="A347" s="318"/>
      <c r="B347" s="115"/>
      <c r="C347" s="105"/>
      <c r="D347" s="8"/>
      <c r="E347" s="8"/>
      <c r="F347" s="8"/>
      <c r="G347" s="8"/>
      <c r="I347" s="319"/>
      <c r="J347" s="319"/>
    </row>
    <row r="348" spans="1:10" ht="16.5" customHeight="1" thickBot="1">
      <c r="A348" s="318"/>
      <c r="B348" s="96"/>
      <c r="C348" s="323" t="s">
        <v>146</v>
      </c>
      <c r="I348" s="319"/>
      <c r="J348" s="319"/>
    </row>
    <row r="349" spans="1:10" ht="17.25" customHeight="1" thickBot="1" thickTop="1">
      <c r="A349" s="318"/>
      <c r="B349" s="96"/>
      <c r="C349" s="118" t="s">
        <v>147</v>
      </c>
      <c r="D349" s="45">
        <f>E302</f>
        <v>0</v>
      </c>
      <c r="G349" s="105"/>
      <c r="I349" s="403"/>
      <c r="J349" s="319"/>
    </row>
    <row r="350" spans="1:10" ht="17.25" customHeight="1" thickBot="1" thickTop="1">
      <c r="A350" s="318"/>
      <c r="B350" s="96"/>
      <c r="C350" s="119" t="s">
        <v>148</v>
      </c>
      <c r="D350" s="60"/>
      <c r="I350" s="403"/>
      <c r="J350" s="319"/>
    </row>
    <row r="351" spans="1:10" ht="17.25" customHeight="1" thickBot="1" thickTop="1">
      <c r="A351" s="318"/>
      <c r="B351" s="96"/>
      <c r="C351" s="131" t="s">
        <v>128</v>
      </c>
      <c r="D351" s="45">
        <f>SUM(D352:D365)</f>
        <v>0</v>
      </c>
      <c r="I351" s="403"/>
      <c r="J351" s="319"/>
    </row>
    <row r="352" spans="1:10" ht="17.25" customHeight="1" thickBot="1" thickTop="1">
      <c r="A352" s="318"/>
      <c r="B352" s="129" t="s">
        <v>110</v>
      </c>
      <c r="C352" s="343" t="s">
        <v>324</v>
      </c>
      <c r="D352" s="60"/>
      <c r="I352" s="403"/>
      <c r="J352" s="319"/>
    </row>
    <row r="353" spans="1:10" ht="16.5" customHeight="1" thickBot="1">
      <c r="A353" s="318"/>
      <c r="B353" s="129" t="s">
        <v>111</v>
      </c>
      <c r="C353" s="343" t="s">
        <v>325</v>
      </c>
      <c r="D353" s="60"/>
      <c r="I353" s="403"/>
      <c r="J353" s="319"/>
    </row>
    <row r="354" spans="1:10" ht="16.5" customHeight="1" thickBot="1">
      <c r="A354" s="318"/>
      <c r="B354" s="129" t="s">
        <v>112</v>
      </c>
      <c r="C354" s="343" t="s">
        <v>326</v>
      </c>
      <c r="D354" s="60"/>
      <c r="I354" s="403"/>
      <c r="J354" s="319"/>
    </row>
    <row r="355" spans="1:10" ht="16.5" customHeight="1" thickBot="1">
      <c r="A355" s="318"/>
      <c r="B355" s="129" t="s">
        <v>113</v>
      </c>
      <c r="C355" s="343" t="s">
        <v>330</v>
      </c>
      <c r="D355" s="60"/>
      <c r="I355" s="403"/>
      <c r="J355" s="319"/>
    </row>
    <row r="356" spans="1:10" ht="16.5" customHeight="1" thickBot="1">
      <c r="A356" s="318"/>
      <c r="B356" s="129" t="s">
        <v>114</v>
      </c>
      <c r="C356" s="343" t="s">
        <v>327</v>
      </c>
      <c r="D356" s="60"/>
      <c r="I356" s="403"/>
      <c r="J356" s="319"/>
    </row>
    <row r="357" spans="1:10" ht="16.5" customHeight="1" thickBot="1">
      <c r="A357" s="318"/>
      <c r="B357" s="129" t="s">
        <v>115</v>
      </c>
      <c r="C357" s="343" t="s">
        <v>328</v>
      </c>
      <c r="D357" s="60"/>
      <c r="I357" s="403"/>
      <c r="J357" s="319"/>
    </row>
    <row r="358" spans="1:10" ht="16.5" customHeight="1" thickBot="1">
      <c r="A358" s="318"/>
      <c r="B358" s="129" t="s">
        <v>116</v>
      </c>
      <c r="C358" s="343" t="s">
        <v>331</v>
      </c>
      <c r="D358" s="60"/>
      <c r="I358" s="403"/>
      <c r="J358" s="319"/>
    </row>
    <row r="359" spans="1:10" ht="16.5" customHeight="1" thickBot="1">
      <c r="A359" s="318"/>
      <c r="B359" s="129" t="s">
        <v>117</v>
      </c>
      <c r="C359" s="343" t="s">
        <v>329</v>
      </c>
      <c r="D359" s="60"/>
      <c r="I359" s="403"/>
      <c r="J359" s="319"/>
    </row>
    <row r="360" spans="1:10" ht="16.5" customHeight="1" thickBot="1">
      <c r="A360" s="318"/>
      <c r="B360" s="129" t="s">
        <v>118</v>
      </c>
      <c r="C360" s="133"/>
      <c r="D360" s="60"/>
      <c r="I360" s="403"/>
      <c r="J360" s="319"/>
    </row>
    <row r="361" spans="1:10" ht="16.5" customHeight="1" thickBot="1">
      <c r="A361" s="318"/>
      <c r="B361" s="129" t="s">
        <v>119</v>
      </c>
      <c r="C361" s="133"/>
      <c r="D361" s="60"/>
      <c r="I361" s="403"/>
      <c r="J361" s="319"/>
    </row>
    <row r="362" spans="1:10" ht="16.5" customHeight="1" thickBot="1">
      <c r="A362" s="318"/>
      <c r="B362" s="129" t="s">
        <v>120</v>
      </c>
      <c r="C362" s="133"/>
      <c r="D362" s="60"/>
      <c r="I362" s="403"/>
      <c r="J362" s="319"/>
    </row>
    <row r="363" spans="1:10" ht="16.5" customHeight="1" thickBot="1">
      <c r="A363" s="318"/>
      <c r="B363" s="129" t="s">
        <v>121</v>
      </c>
      <c r="C363" s="133"/>
      <c r="D363" s="60"/>
      <c r="I363" s="319"/>
      <c r="J363" s="319"/>
    </row>
    <row r="364" spans="1:10" ht="16.5" customHeight="1" thickBot="1">
      <c r="A364" s="318"/>
      <c r="B364" s="129" t="s">
        <v>122</v>
      </c>
      <c r="C364" s="133"/>
      <c r="D364" s="60"/>
      <c r="I364" s="403"/>
      <c r="J364" s="319"/>
    </row>
    <row r="365" spans="1:10" ht="16.5" customHeight="1" thickBot="1">
      <c r="A365" s="318"/>
      <c r="B365" s="129" t="s">
        <v>22</v>
      </c>
      <c r="C365" s="133"/>
      <c r="D365" s="60"/>
      <c r="I365" s="403"/>
      <c r="J365" s="319"/>
    </row>
    <row r="366" spans="1:10" ht="34.5" customHeight="1" thickBot="1" thickTop="1">
      <c r="A366" s="318"/>
      <c r="B366" s="96"/>
      <c r="C366" s="389" t="s">
        <v>56</v>
      </c>
      <c r="D366" s="45">
        <f>D349-D350+D351</f>
        <v>0</v>
      </c>
      <c r="I366" s="319"/>
      <c r="J366" s="319"/>
    </row>
    <row r="367" spans="1:10" ht="16.5" customHeight="1" thickBot="1" thickTop="1">
      <c r="A367" s="318"/>
      <c r="B367" s="96"/>
      <c r="C367" s="19"/>
      <c r="D367" s="8"/>
      <c r="I367" s="319"/>
      <c r="J367" s="319"/>
    </row>
    <row r="368" spans="1:10" ht="16.5" customHeight="1" thickBot="1" thickTop="1">
      <c r="A368" s="324"/>
      <c r="B368" s="333"/>
      <c r="C368" s="335"/>
      <c r="D368" s="333"/>
      <c r="E368" s="333"/>
      <c r="F368" s="333"/>
      <c r="G368" s="335" t="s">
        <v>152</v>
      </c>
      <c r="H368" s="333"/>
      <c r="I368" s="405"/>
      <c r="J368" s="326"/>
    </row>
    <row r="369" spans="1:10" ht="22.5" customHeight="1" thickBot="1">
      <c r="A369" s="101"/>
      <c r="B369" s="334"/>
      <c r="C369" s="336"/>
      <c r="D369" s="334"/>
      <c r="E369" s="334"/>
      <c r="F369" s="334"/>
      <c r="G369" s="336"/>
      <c r="H369" s="334"/>
      <c r="I369" s="406"/>
      <c r="J369" s="317"/>
    </row>
    <row r="370" spans="1:10" ht="21" customHeight="1" thickBot="1" thickTop="1">
      <c r="A370" s="318"/>
      <c r="B370" s="93"/>
      <c r="C370" s="94"/>
      <c r="D370" s="94"/>
      <c r="E370" s="337" t="s">
        <v>292</v>
      </c>
      <c r="F370" s="94"/>
      <c r="G370" s="94"/>
      <c r="H370" s="94"/>
      <c r="I370" s="402"/>
      <c r="J370" s="319"/>
    </row>
    <row r="371" spans="1:10" ht="33" customHeight="1" thickBot="1">
      <c r="A371" s="318"/>
      <c r="B371" s="96"/>
      <c r="C371" s="123" t="s">
        <v>131</v>
      </c>
      <c r="D371" s="117" t="s">
        <v>132</v>
      </c>
      <c r="I371" s="319"/>
      <c r="J371" s="319"/>
    </row>
    <row r="372" spans="1:10" ht="32.25" thickBot="1">
      <c r="A372" s="318"/>
      <c r="B372" s="96"/>
      <c r="C372" s="339" t="s">
        <v>133</v>
      </c>
      <c r="D372" s="58">
        <v>0</v>
      </c>
      <c r="I372" s="319"/>
      <c r="J372" s="319"/>
    </row>
    <row r="373" spans="1:10" ht="35.25" customHeight="1" thickBot="1">
      <c r="A373" s="318"/>
      <c r="B373" s="96"/>
      <c r="C373" s="339" t="s">
        <v>134</v>
      </c>
      <c r="D373" s="256">
        <v>0</v>
      </c>
      <c r="I373" s="319"/>
      <c r="J373" s="319"/>
    </row>
    <row r="374" spans="1:10" ht="32.25" customHeight="1">
      <c r="A374" s="318"/>
      <c r="B374" s="96"/>
      <c r="C374" s="99"/>
      <c r="D374" s="419" t="s">
        <v>135</v>
      </c>
      <c r="E374" s="100"/>
      <c r="F374" s="101"/>
      <c r="G374" s="102" t="s">
        <v>136</v>
      </c>
      <c r="H374" s="103"/>
      <c r="I374" s="319"/>
      <c r="J374" s="319"/>
    </row>
    <row r="375" spans="1:10" ht="32.25" customHeight="1" thickBot="1">
      <c r="A375" s="318"/>
      <c r="B375" s="96"/>
      <c r="C375" s="104" t="s">
        <v>137</v>
      </c>
      <c r="D375" s="420"/>
      <c r="E375" s="251" t="s">
        <v>138</v>
      </c>
      <c r="F375" s="252" t="str">
        <f>Year</f>
        <v>2006</v>
      </c>
      <c r="G375" s="253">
        <f>Year-1</f>
        <v>2005</v>
      </c>
      <c r="H375" s="254" t="str">
        <f>Year-2&amp;" and Prior"</f>
        <v>2004 and Prior</v>
      </c>
      <c r="I375" s="319"/>
      <c r="J375" s="319"/>
    </row>
    <row r="376" spans="1:10" ht="17.25" customHeight="1" thickBot="1">
      <c r="A376" s="318"/>
      <c r="B376" s="96"/>
      <c r="C376" s="98" t="str">
        <f>VLOOKUP(MOD(MonthEndNumber+1,12),months_table,2)</f>
        <v>January</v>
      </c>
      <c r="D376" s="88">
        <f>D372-SUM(G376:H376)</f>
        <v>0</v>
      </c>
      <c r="E376" s="88">
        <f aca="true" t="shared" si="13" ref="E376:E388">SUM(F376:H376)</f>
        <v>0</v>
      </c>
      <c r="F376" s="255"/>
      <c r="G376" s="255"/>
      <c r="H376" s="255"/>
      <c r="I376" s="319"/>
      <c r="J376" s="319"/>
    </row>
    <row r="377" spans="1:10" ht="17.25" customHeight="1" thickBot="1" thickTop="1">
      <c r="A377" s="318"/>
      <c r="B377" s="96"/>
      <c r="C377" s="98" t="str">
        <f>VLOOKUP(MOD(MonthEndNumber+2,12),months_table,2)</f>
        <v>February</v>
      </c>
      <c r="D377" s="45">
        <f aca="true" t="shared" si="14" ref="D377:D387">D376-SUM(G377:H377)</f>
        <v>0</v>
      </c>
      <c r="E377" s="45">
        <f t="shared" si="13"/>
        <v>0</v>
      </c>
      <c r="F377" s="21"/>
      <c r="G377" s="21"/>
      <c r="H377" s="21"/>
      <c r="I377" s="319"/>
      <c r="J377" s="319"/>
    </row>
    <row r="378" spans="1:10" ht="17.25" customHeight="1" thickBot="1" thickTop="1">
      <c r="A378" s="318"/>
      <c r="B378" s="96"/>
      <c r="C378" s="98" t="str">
        <f>VLOOKUP(MOD(MonthEndNumber+3,12),months_table,2)</f>
        <v>March</v>
      </c>
      <c r="D378" s="45">
        <f t="shared" si="14"/>
        <v>0</v>
      </c>
      <c r="E378" s="45">
        <f t="shared" si="13"/>
        <v>0</v>
      </c>
      <c r="F378" s="21"/>
      <c r="G378" s="21"/>
      <c r="H378" s="21"/>
      <c r="I378" s="319"/>
      <c r="J378" s="319"/>
    </row>
    <row r="379" spans="1:10" ht="17.25" customHeight="1" thickBot="1" thickTop="1">
      <c r="A379" s="318"/>
      <c r="B379" s="96"/>
      <c r="C379" s="98" t="str">
        <f>VLOOKUP(MOD(MonthEndNumber+4,12),months_table,2)</f>
        <v>April</v>
      </c>
      <c r="D379" s="45">
        <f t="shared" si="14"/>
        <v>0</v>
      </c>
      <c r="E379" s="45">
        <f t="shared" si="13"/>
        <v>0</v>
      </c>
      <c r="F379" s="21"/>
      <c r="G379" s="21"/>
      <c r="H379" s="21"/>
      <c r="I379" s="319"/>
      <c r="J379" s="319"/>
    </row>
    <row r="380" spans="1:10" ht="17.25" customHeight="1" thickBot="1" thickTop="1">
      <c r="A380" s="318"/>
      <c r="B380" s="96"/>
      <c r="C380" s="98" t="str">
        <f>VLOOKUP(MOD(MonthEndNumber+5,12),months_table,2)</f>
        <v>May</v>
      </c>
      <c r="D380" s="45">
        <f t="shared" si="14"/>
        <v>0</v>
      </c>
      <c r="E380" s="45">
        <f t="shared" si="13"/>
        <v>0</v>
      </c>
      <c r="F380" s="21"/>
      <c r="G380" s="21"/>
      <c r="H380" s="21"/>
      <c r="I380" s="319"/>
      <c r="J380" s="319"/>
    </row>
    <row r="381" spans="1:10" ht="17.25" customHeight="1" thickBot="1" thickTop="1">
      <c r="A381" s="318"/>
      <c r="B381" s="96"/>
      <c r="C381" s="98" t="str">
        <f>VLOOKUP(MOD(MonthEndNumber+6,12),months_table,2)</f>
        <v>June</v>
      </c>
      <c r="D381" s="45">
        <f t="shared" si="14"/>
        <v>0</v>
      </c>
      <c r="E381" s="45">
        <f t="shared" si="13"/>
        <v>0</v>
      </c>
      <c r="F381" s="21"/>
      <c r="G381" s="21"/>
      <c r="H381" s="21"/>
      <c r="I381" s="319"/>
      <c r="J381" s="319"/>
    </row>
    <row r="382" spans="1:10" ht="17.25" customHeight="1" thickBot="1" thickTop="1">
      <c r="A382" s="318"/>
      <c r="B382" s="96"/>
      <c r="C382" s="98" t="str">
        <f>VLOOKUP(MOD(MonthEndNumber+7,12),months_table,2)</f>
        <v>July</v>
      </c>
      <c r="D382" s="45">
        <f t="shared" si="14"/>
        <v>0</v>
      </c>
      <c r="E382" s="45">
        <f t="shared" si="13"/>
        <v>0</v>
      </c>
      <c r="F382" s="21"/>
      <c r="G382" s="21"/>
      <c r="H382" s="21"/>
      <c r="I382" s="319"/>
      <c r="J382" s="319"/>
    </row>
    <row r="383" spans="1:10" ht="17.25" customHeight="1" thickBot="1" thickTop="1">
      <c r="A383" s="318"/>
      <c r="B383" s="96"/>
      <c r="C383" s="98" t="str">
        <f>VLOOKUP(MOD(MonthEndNumber+8,12),months_table,2)</f>
        <v>August</v>
      </c>
      <c r="D383" s="45">
        <f t="shared" si="14"/>
        <v>0</v>
      </c>
      <c r="E383" s="45">
        <f t="shared" si="13"/>
        <v>0</v>
      </c>
      <c r="F383" s="21"/>
      <c r="G383" s="21"/>
      <c r="H383" s="21"/>
      <c r="I383" s="319"/>
      <c r="J383" s="319"/>
    </row>
    <row r="384" spans="1:10" ht="17.25" customHeight="1" thickBot="1" thickTop="1">
      <c r="A384" s="318"/>
      <c r="B384" s="96"/>
      <c r="C384" s="98" t="str">
        <f>VLOOKUP(MOD(MonthEndNumber+9,12),months_table,2)</f>
        <v>September</v>
      </c>
      <c r="D384" s="45">
        <f t="shared" si="14"/>
        <v>0</v>
      </c>
      <c r="E384" s="45">
        <f t="shared" si="13"/>
        <v>0</v>
      </c>
      <c r="F384" s="21"/>
      <c r="G384" s="21"/>
      <c r="H384" s="21"/>
      <c r="I384" s="319"/>
      <c r="J384" s="319"/>
    </row>
    <row r="385" spans="1:10" ht="17.25" customHeight="1" thickBot="1" thickTop="1">
      <c r="A385" s="318"/>
      <c r="B385" s="96"/>
      <c r="C385" s="98" t="str">
        <f>VLOOKUP(MOD(MonthEndNumber+10,12),months_table,2)</f>
        <v>October</v>
      </c>
      <c r="D385" s="45">
        <f t="shared" si="14"/>
        <v>0</v>
      </c>
      <c r="E385" s="45">
        <f t="shared" si="13"/>
        <v>0</v>
      </c>
      <c r="F385" s="21"/>
      <c r="G385" s="21"/>
      <c r="H385" s="21"/>
      <c r="I385" s="319"/>
      <c r="J385" s="319"/>
    </row>
    <row r="386" spans="1:10" ht="17.25" customHeight="1" thickBot="1" thickTop="1">
      <c r="A386" s="318"/>
      <c r="B386" s="96"/>
      <c r="C386" s="98" t="str">
        <f>VLOOKUP(MOD(MonthEndNumber+11,12),months_table,2)</f>
        <v>November</v>
      </c>
      <c r="D386" s="45">
        <f t="shared" si="14"/>
        <v>0</v>
      </c>
      <c r="E386" s="45">
        <f t="shared" si="13"/>
        <v>0</v>
      </c>
      <c r="F386" s="21"/>
      <c r="G386" s="21"/>
      <c r="H386" s="21"/>
      <c r="I386" s="319"/>
      <c r="J386" s="319"/>
    </row>
    <row r="387" spans="1:10" ht="17.25" customHeight="1" thickBot="1" thickTop="1">
      <c r="A387" s="318"/>
      <c r="B387" s="96"/>
      <c r="C387" s="98" t="str">
        <f>VLOOKUP(MOD(MonthEndNumber,12),months_table,2)</f>
        <v>December</v>
      </c>
      <c r="D387" s="45">
        <f t="shared" si="14"/>
        <v>0</v>
      </c>
      <c r="E387" s="45">
        <f t="shared" si="13"/>
        <v>0</v>
      </c>
      <c r="F387" s="21"/>
      <c r="G387" s="21"/>
      <c r="H387" s="21"/>
      <c r="I387" s="319"/>
      <c r="J387" s="319"/>
    </row>
    <row r="388" spans="1:10" ht="17.25" customHeight="1" thickBot="1" thickTop="1">
      <c r="A388" s="318"/>
      <c r="B388" s="96"/>
      <c r="C388" s="98" t="s">
        <v>139</v>
      </c>
      <c r="E388" s="45">
        <f t="shared" si="13"/>
        <v>0</v>
      </c>
      <c r="F388" s="45">
        <f>SUM(F376:F387)</f>
        <v>0</v>
      </c>
      <c r="G388" s="45">
        <f>SUM(G376:G387)</f>
        <v>0</v>
      </c>
      <c r="H388" s="45">
        <f>SUM(H376:H387)</f>
        <v>0</v>
      </c>
      <c r="I388" s="319"/>
      <c r="J388" s="319"/>
    </row>
    <row r="389" spans="1:10" ht="17.25" customHeight="1" thickBot="1" thickTop="1">
      <c r="A389" s="318"/>
      <c r="B389" s="96"/>
      <c r="C389" s="105"/>
      <c r="I389" s="319"/>
      <c r="J389" s="319"/>
    </row>
    <row r="390" spans="1:10" ht="17.25" customHeight="1" thickBot="1">
      <c r="A390" s="318"/>
      <c r="B390" s="96"/>
      <c r="C390" s="105"/>
      <c r="D390" s="106"/>
      <c r="E390" s="107"/>
      <c r="F390" s="108" t="s">
        <v>140</v>
      </c>
      <c r="G390" s="109"/>
      <c r="I390" s="319"/>
      <c r="J390" s="319"/>
    </row>
    <row r="391" spans="1:10" ht="15.75" customHeight="1">
      <c r="A391" s="318"/>
      <c r="B391" s="96"/>
      <c r="C391" s="105"/>
      <c r="D391" s="110"/>
      <c r="E391" s="101"/>
      <c r="F391" s="111" t="s">
        <v>136</v>
      </c>
      <c r="G391" s="103"/>
      <c r="I391" s="319"/>
      <c r="J391" s="319"/>
    </row>
    <row r="392" spans="1:10" ht="33.75" customHeight="1" thickBot="1">
      <c r="A392" s="318"/>
      <c r="B392" s="96"/>
      <c r="C392" s="127" t="s">
        <v>141</v>
      </c>
      <c r="D392" s="251" t="s">
        <v>56</v>
      </c>
      <c r="E392" s="252" t="str">
        <f>Year</f>
        <v>2006</v>
      </c>
      <c r="F392" s="253">
        <f>Year-1</f>
        <v>2005</v>
      </c>
      <c r="G392" s="254" t="str">
        <f>Year-2&amp;" and Prior"</f>
        <v>2004 and Prior</v>
      </c>
      <c r="I392" s="319"/>
      <c r="J392" s="319"/>
    </row>
    <row r="393" spans="1:10" ht="17.25" customHeight="1" thickBot="1">
      <c r="A393" s="318"/>
      <c r="B393" s="96"/>
      <c r="C393" s="71" t="s">
        <v>142</v>
      </c>
      <c r="D393" s="113">
        <f aca="true" t="shared" si="15" ref="D393:D411">SUM(E393:G393)</f>
        <v>0</v>
      </c>
      <c r="E393" s="258"/>
      <c r="F393" s="258"/>
      <c r="G393" s="258"/>
      <c r="I393" s="319"/>
      <c r="J393" s="319"/>
    </row>
    <row r="394" spans="1:10" ht="17.25" customHeight="1" thickBot="1" thickTop="1">
      <c r="A394" s="318"/>
      <c r="B394" s="96"/>
      <c r="C394" s="71" t="s">
        <v>143</v>
      </c>
      <c r="D394" s="114">
        <f t="shared" si="15"/>
        <v>0</v>
      </c>
      <c r="E394" s="15"/>
      <c r="F394" s="15"/>
      <c r="G394" s="15"/>
      <c r="I394" s="319"/>
      <c r="J394" s="319"/>
    </row>
    <row r="395" spans="1:10" ht="17.25" customHeight="1" thickBot="1" thickTop="1">
      <c r="A395" s="318"/>
      <c r="B395" s="96"/>
      <c r="C395" s="71" t="s">
        <v>144</v>
      </c>
      <c r="D395" s="114">
        <f t="shared" si="15"/>
        <v>0</v>
      </c>
      <c r="E395" s="15"/>
      <c r="F395" s="15"/>
      <c r="G395" s="15"/>
      <c r="I395" s="319"/>
      <c r="J395" s="319"/>
    </row>
    <row r="396" spans="1:10" ht="17.25" customHeight="1" thickBot="1" thickTop="1">
      <c r="A396" s="318"/>
      <c r="B396" s="96"/>
      <c r="C396" s="128" t="s">
        <v>128</v>
      </c>
      <c r="D396" s="114">
        <f t="shared" si="15"/>
        <v>0</v>
      </c>
      <c r="E396" s="114">
        <f>SUM(E397:E410)</f>
        <v>0</v>
      </c>
      <c r="F396" s="114">
        <f>SUM(F397:F410)</f>
        <v>0</v>
      </c>
      <c r="G396" s="114">
        <f>SUM(G397:G410)</f>
        <v>0</v>
      </c>
      <c r="I396" s="319"/>
      <c r="J396" s="319"/>
    </row>
    <row r="397" spans="1:10" ht="17.25" customHeight="1" thickBot="1" thickTop="1">
      <c r="A397" s="318"/>
      <c r="B397" s="129" t="s">
        <v>110</v>
      </c>
      <c r="C397" s="133"/>
      <c r="D397" s="114">
        <f t="shared" si="15"/>
        <v>0</v>
      </c>
      <c r="E397" s="15"/>
      <c r="F397" s="15"/>
      <c r="G397" s="15"/>
      <c r="I397" s="319"/>
      <c r="J397" s="319"/>
    </row>
    <row r="398" spans="1:10" ht="17.25" customHeight="1" thickBot="1" thickTop="1">
      <c r="A398" s="318"/>
      <c r="B398" s="129" t="s">
        <v>111</v>
      </c>
      <c r="C398" s="133"/>
      <c r="D398" s="114">
        <f t="shared" si="15"/>
        <v>0</v>
      </c>
      <c r="E398" s="15"/>
      <c r="F398" s="15"/>
      <c r="G398" s="15"/>
      <c r="I398" s="319"/>
      <c r="J398" s="319"/>
    </row>
    <row r="399" spans="1:10" ht="17.25" customHeight="1" thickBot="1" thickTop="1">
      <c r="A399" s="318"/>
      <c r="B399" s="129" t="s">
        <v>112</v>
      </c>
      <c r="C399" s="133"/>
      <c r="D399" s="114">
        <f t="shared" si="15"/>
        <v>0</v>
      </c>
      <c r="E399" s="15"/>
      <c r="F399" s="15"/>
      <c r="G399" s="15"/>
      <c r="I399" s="319"/>
      <c r="J399" s="319"/>
    </row>
    <row r="400" spans="1:10" ht="17.25" customHeight="1" thickBot="1" thickTop="1">
      <c r="A400" s="318"/>
      <c r="B400" s="129" t="s">
        <v>113</v>
      </c>
      <c r="C400" s="133"/>
      <c r="D400" s="114">
        <f t="shared" si="15"/>
        <v>0</v>
      </c>
      <c r="E400" s="15"/>
      <c r="F400" s="15"/>
      <c r="G400" s="15"/>
      <c r="I400" s="319"/>
      <c r="J400" s="319"/>
    </row>
    <row r="401" spans="1:10" ht="17.25" customHeight="1" thickBot="1" thickTop="1">
      <c r="A401" s="318"/>
      <c r="B401" s="129" t="s">
        <v>114</v>
      </c>
      <c r="C401" s="133"/>
      <c r="D401" s="114">
        <f t="shared" si="15"/>
        <v>0</v>
      </c>
      <c r="E401" s="15"/>
      <c r="F401" s="15"/>
      <c r="G401" s="15"/>
      <c r="I401" s="319"/>
      <c r="J401" s="319"/>
    </row>
    <row r="402" spans="1:10" ht="17.25" customHeight="1" thickBot="1" thickTop="1">
      <c r="A402" s="318"/>
      <c r="B402" s="129" t="s">
        <v>115</v>
      </c>
      <c r="C402" s="133"/>
      <c r="D402" s="114">
        <f t="shared" si="15"/>
        <v>0</v>
      </c>
      <c r="E402" s="15"/>
      <c r="F402" s="15"/>
      <c r="G402" s="15"/>
      <c r="I402" s="319"/>
      <c r="J402" s="319"/>
    </row>
    <row r="403" spans="1:10" ht="17.25" customHeight="1" thickBot="1" thickTop="1">
      <c r="A403" s="318"/>
      <c r="B403" s="129" t="s">
        <v>116</v>
      </c>
      <c r="C403" s="133"/>
      <c r="D403" s="114">
        <f t="shared" si="15"/>
        <v>0</v>
      </c>
      <c r="E403" s="15"/>
      <c r="F403" s="15"/>
      <c r="G403" s="15"/>
      <c r="I403" s="319"/>
      <c r="J403" s="319"/>
    </row>
    <row r="404" spans="1:10" ht="17.25" customHeight="1" thickBot="1" thickTop="1">
      <c r="A404" s="318"/>
      <c r="B404" s="129" t="s">
        <v>117</v>
      </c>
      <c r="C404" s="133"/>
      <c r="D404" s="114">
        <f t="shared" si="15"/>
        <v>0</v>
      </c>
      <c r="E404" s="15"/>
      <c r="F404" s="15"/>
      <c r="G404" s="15"/>
      <c r="I404" s="319"/>
      <c r="J404" s="319"/>
    </row>
    <row r="405" spans="1:10" ht="17.25" customHeight="1" thickBot="1" thickTop="1">
      <c r="A405" s="318"/>
      <c r="B405" s="129" t="s">
        <v>118</v>
      </c>
      <c r="C405" s="133"/>
      <c r="D405" s="114">
        <f t="shared" si="15"/>
        <v>0</v>
      </c>
      <c r="E405" s="15"/>
      <c r="F405" s="15"/>
      <c r="G405" s="15"/>
      <c r="I405" s="319"/>
      <c r="J405" s="319"/>
    </row>
    <row r="406" spans="1:10" ht="17.25" customHeight="1" thickBot="1" thickTop="1">
      <c r="A406" s="318"/>
      <c r="B406" s="129" t="s">
        <v>119</v>
      </c>
      <c r="C406" s="133"/>
      <c r="D406" s="114">
        <f t="shared" si="15"/>
        <v>0</v>
      </c>
      <c r="E406" s="15"/>
      <c r="F406" s="15"/>
      <c r="G406" s="15"/>
      <c r="I406" s="319"/>
      <c r="J406" s="319"/>
    </row>
    <row r="407" spans="1:10" ht="17.25" customHeight="1" thickBot="1" thickTop="1">
      <c r="A407" s="318"/>
      <c r="B407" s="129" t="s">
        <v>120</v>
      </c>
      <c r="C407" s="133"/>
      <c r="D407" s="114">
        <f t="shared" si="15"/>
        <v>0</v>
      </c>
      <c r="E407" s="15"/>
      <c r="F407" s="15"/>
      <c r="G407" s="15"/>
      <c r="I407" s="319"/>
      <c r="J407" s="319"/>
    </row>
    <row r="408" spans="1:10" ht="17.25" customHeight="1" thickBot="1" thickTop="1">
      <c r="A408" s="318"/>
      <c r="B408" s="129" t="s">
        <v>121</v>
      </c>
      <c r="C408" s="133"/>
      <c r="D408" s="114">
        <f t="shared" si="15"/>
        <v>0</v>
      </c>
      <c r="E408" s="15"/>
      <c r="F408" s="15"/>
      <c r="G408" s="15"/>
      <c r="I408" s="319"/>
      <c r="J408" s="319"/>
    </row>
    <row r="409" spans="1:10" ht="17.25" customHeight="1" thickBot="1" thickTop="1">
      <c r="A409" s="318"/>
      <c r="B409" s="129" t="s">
        <v>122</v>
      </c>
      <c r="C409" s="133"/>
      <c r="D409" s="114">
        <f t="shared" si="15"/>
        <v>0</v>
      </c>
      <c r="E409" s="15"/>
      <c r="F409" s="15"/>
      <c r="G409" s="15"/>
      <c r="I409" s="319"/>
      <c r="J409" s="319"/>
    </row>
    <row r="410" spans="1:10" ht="17.25" customHeight="1" thickBot="1" thickTop="1">
      <c r="A410" s="318"/>
      <c r="B410" s="129" t="s">
        <v>22</v>
      </c>
      <c r="C410" s="133"/>
      <c r="D410" s="114">
        <f t="shared" si="15"/>
        <v>0</v>
      </c>
      <c r="E410" s="15"/>
      <c r="F410" s="15"/>
      <c r="G410" s="15"/>
      <c r="I410" s="319"/>
      <c r="J410" s="319"/>
    </row>
    <row r="411" spans="1:10" ht="17.25" customHeight="1" thickBot="1" thickTop="1">
      <c r="A411" s="318"/>
      <c r="B411" s="115"/>
      <c r="C411" s="71" t="s">
        <v>139</v>
      </c>
      <c r="D411" s="114">
        <f t="shared" si="15"/>
        <v>0</v>
      </c>
      <c r="E411" s="114">
        <f>SUM(E393:E396)</f>
        <v>0</v>
      </c>
      <c r="F411" s="114">
        <f>SUM(F393:F396)</f>
        <v>0</v>
      </c>
      <c r="G411" s="114">
        <f>SUM(G393:G396)</f>
        <v>0</v>
      </c>
      <c r="I411" s="319"/>
      <c r="J411" s="319"/>
    </row>
    <row r="412" spans="1:10" ht="14.25" customHeight="1" thickBot="1" thickTop="1">
      <c r="A412" s="324"/>
      <c r="B412" s="329"/>
      <c r="C412" s="325"/>
      <c r="D412" s="325"/>
      <c r="E412" s="325"/>
      <c r="F412" s="325"/>
      <c r="G412" s="325"/>
      <c r="H412" s="325"/>
      <c r="I412" s="326"/>
      <c r="J412" s="326"/>
    </row>
    <row r="413" spans="1:10" ht="34.5" customHeight="1" thickBot="1">
      <c r="A413" s="101"/>
      <c r="B413" s="342" t="s">
        <v>290</v>
      </c>
      <c r="C413" s="330" t="s">
        <v>145</v>
      </c>
      <c r="D413" s="117" t="s">
        <v>138</v>
      </c>
      <c r="E413" s="316"/>
      <c r="F413" s="316"/>
      <c r="G413" s="316"/>
      <c r="H413" s="332"/>
      <c r="I413" s="317"/>
      <c r="J413" s="317"/>
    </row>
    <row r="414" spans="1:10" ht="17.25" customHeight="1" thickBot="1">
      <c r="A414" s="318"/>
      <c r="B414" s="96"/>
      <c r="C414" s="71" t="s">
        <v>142</v>
      </c>
      <c r="D414" s="255">
        <v>0</v>
      </c>
      <c r="I414" s="319"/>
      <c r="J414" s="319"/>
    </row>
    <row r="415" spans="1:10" ht="16.5" customHeight="1" thickBot="1">
      <c r="A415" s="318"/>
      <c r="B415" s="96"/>
      <c r="C415" s="71" t="s">
        <v>143</v>
      </c>
      <c r="D415" s="60">
        <v>0</v>
      </c>
      <c r="I415" s="319"/>
      <c r="J415" s="319"/>
    </row>
    <row r="416" spans="1:10" ht="16.5" customHeight="1" thickBot="1">
      <c r="A416" s="318"/>
      <c r="B416" s="96"/>
      <c r="C416" s="71" t="s">
        <v>144</v>
      </c>
      <c r="D416" s="60">
        <v>0</v>
      </c>
      <c r="I416" s="319"/>
      <c r="J416" s="319"/>
    </row>
    <row r="417" spans="1:10" ht="17.25" customHeight="1" thickBot="1" thickTop="1">
      <c r="A417" s="318"/>
      <c r="B417" s="96"/>
      <c r="C417" s="128" t="s">
        <v>128</v>
      </c>
      <c r="D417" s="45">
        <f>SUM(D418:D431)</f>
        <v>0</v>
      </c>
      <c r="I417" s="319"/>
      <c r="J417" s="319"/>
    </row>
    <row r="418" spans="1:10" ht="17.25" customHeight="1" thickBot="1" thickTop="1">
      <c r="A418" s="318"/>
      <c r="B418" s="129" t="s">
        <v>110</v>
      </c>
      <c r="C418" s="133"/>
      <c r="D418" s="60">
        <v>0</v>
      </c>
      <c r="I418" s="319"/>
      <c r="J418" s="319"/>
    </row>
    <row r="419" spans="1:10" ht="16.5" customHeight="1" thickBot="1">
      <c r="A419" s="318"/>
      <c r="B419" s="129" t="s">
        <v>111</v>
      </c>
      <c r="C419" s="133"/>
      <c r="D419" s="60"/>
      <c r="I419" s="319"/>
      <c r="J419" s="319"/>
    </row>
    <row r="420" spans="1:10" ht="16.5" customHeight="1" thickBot="1">
      <c r="A420" s="318"/>
      <c r="B420" s="129" t="s">
        <v>112</v>
      </c>
      <c r="C420" s="133"/>
      <c r="D420" s="60"/>
      <c r="I420" s="319"/>
      <c r="J420" s="319"/>
    </row>
    <row r="421" spans="1:10" ht="16.5" customHeight="1" thickBot="1">
      <c r="A421" s="318"/>
      <c r="B421" s="129" t="s">
        <v>113</v>
      </c>
      <c r="C421" s="133"/>
      <c r="D421" s="60"/>
      <c r="I421" s="319"/>
      <c r="J421" s="319"/>
    </row>
    <row r="422" spans="1:10" ht="16.5" customHeight="1" thickBot="1">
      <c r="A422" s="318"/>
      <c r="B422" s="129" t="s">
        <v>114</v>
      </c>
      <c r="C422" s="133"/>
      <c r="D422" s="60"/>
      <c r="I422" s="319"/>
      <c r="J422" s="319"/>
    </row>
    <row r="423" spans="1:10" ht="16.5" customHeight="1" thickBot="1">
      <c r="A423" s="318"/>
      <c r="B423" s="129" t="s">
        <v>115</v>
      </c>
      <c r="C423" s="133"/>
      <c r="D423" s="60"/>
      <c r="I423" s="319"/>
      <c r="J423" s="319"/>
    </row>
    <row r="424" spans="1:10" ht="16.5" customHeight="1" thickBot="1">
      <c r="A424" s="318"/>
      <c r="B424" s="129" t="s">
        <v>116</v>
      </c>
      <c r="C424" s="133"/>
      <c r="D424" s="60"/>
      <c r="I424" s="319"/>
      <c r="J424" s="319"/>
    </row>
    <row r="425" spans="1:10" ht="16.5" customHeight="1" thickBot="1">
      <c r="A425" s="318"/>
      <c r="B425" s="129" t="s">
        <v>117</v>
      </c>
      <c r="C425" s="133"/>
      <c r="D425" s="60"/>
      <c r="I425" s="319"/>
      <c r="J425" s="319"/>
    </row>
    <row r="426" spans="1:10" ht="16.5" customHeight="1" thickBot="1">
      <c r="A426" s="318"/>
      <c r="B426" s="129" t="s">
        <v>118</v>
      </c>
      <c r="C426" s="133"/>
      <c r="D426" s="60"/>
      <c r="I426" s="319"/>
      <c r="J426" s="319"/>
    </row>
    <row r="427" spans="1:10" ht="16.5" customHeight="1" thickBot="1">
      <c r="A427" s="318"/>
      <c r="B427" s="129" t="s">
        <v>119</v>
      </c>
      <c r="C427" s="133"/>
      <c r="D427" s="60"/>
      <c r="I427" s="319"/>
      <c r="J427" s="319"/>
    </row>
    <row r="428" spans="1:10" ht="16.5" customHeight="1" thickBot="1">
      <c r="A428" s="318"/>
      <c r="B428" s="129" t="s">
        <v>120</v>
      </c>
      <c r="C428" s="133"/>
      <c r="D428" s="60"/>
      <c r="I428" s="319"/>
      <c r="J428" s="319"/>
    </row>
    <row r="429" spans="1:10" ht="16.5" customHeight="1" thickBot="1">
      <c r="A429" s="318"/>
      <c r="B429" s="129" t="s">
        <v>121</v>
      </c>
      <c r="C429" s="133"/>
      <c r="D429" s="60"/>
      <c r="I429" s="319"/>
      <c r="J429" s="319"/>
    </row>
    <row r="430" spans="1:10" ht="16.5" customHeight="1" thickBot="1">
      <c r="A430" s="318"/>
      <c r="B430" s="129" t="s">
        <v>122</v>
      </c>
      <c r="C430" s="133"/>
      <c r="D430" s="60"/>
      <c r="I430" s="319"/>
      <c r="J430" s="319"/>
    </row>
    <row r="431" spans="1:10" ht="16.5" customHeight="1" thickBot="1">
      <c r="A431" s="318"/>
      <c r="B431" s="129" t="s">
        <v>22</v>
      </c>
      <c r="C431" s="133"/>
      <c r="D431" s="60"/>
      <c r="I431" s="319"/>
      <c r="J431" s="319"/>
    </row>
    <row r="432" spans="1:10" ht="17.25" customHeight="1" thickBot="1" thickTop="1">
      <c r="A432" s="318"/>
      <c r="B432" s="115"/>
      <c r="C432" s="71" t="s">
        <v>139</v>
      </c>
      <c r="D432" s="45">
        <f>SUM(D414:D417)</f>
        <v>0</v>
      </c>
      <c r="I432" s="319"/>
      <c r="J432" s="319"/>
    </row>
    <row r="433" spans="1:10" ht="16.5" customHeight="1" thickTop="1">
      <c r="A433" s="318"/>
      <c r="B433" s="115"/>
      <c r="C433" s="105"/>
      <c r="D433" s="8"/>
      <c r="E433" s="8"/>
      <c r="F433" s="8"/>
      <c r="G433" s="8"/>
      <c r="I433" s="319"/>
      <c r="J433" s="319"/>
    </row>
    <row r="434" spans="1:10" ht="16.5" customHeight="1" thickBot="1">
      <c r="A434" s="318"/>
      <c r="B434" s="96"/>
      <c r="C434" s="323" t="s">
        <v>146</v>
      </c>
      <c r="I434" s="319"/>
      <c r="J434" s="319"/>
    </row>
    <row r="435" spans="1:10" ht="17.25" customHeight="1" thickBot="1" thickTop="1">
      <c r="A435" s="318"/>
      <c r="B435" s="96"/>
      <c r="C435" s="118" t="s">
        <v>147</v>
      </c>
      <c r="D435" s="45">
        <f>E388</f>
        <v>0</v>
      </c>
      <c r="G435" s="105"/>
      <c r="I435" s="403"/>
      <c r="J435" s="319"/>
    </row>
    <row r="436" spans="1:10" ht="17.25" customHeight="1" thickBot="1" thickTop="1">
      <c r="A436" s="318"/>
      <c r="B436" s="96"/>
      <c r="C436" s="119" t="s">
        <v>148</v>
      </c>
      <c r="D436" s="60"/>
      <c r="I436" s="403"/>
      <c r="J436" s="319"/>
    </row>
    <row r="437" spans="1:10" ht="17.25" customHeight="1" thickBot="1" thickTop="1">
      <c r="A437" s="318"/>
      <c r="B437" s="96"/>
      <c r="C437" s="128" t="s">
        <v>128</v>
      </c>
      <c r="D437" s="45">
        <f>SUM(D438:D451)</f>
        <v>0</v>
      </c>
      <c r="I437" s="403"/>
      <c r="J437" s="319"/>
    </row>
    <row r="438" spans="1:10" ht="17.25" customHeight="1" thickBot="1" thickTop="1">
      <c r="A438" s="318"/>
      <c r="B438" s="129" t="s">
        <v>110</v>
      </c>
      <c r="C438" s="343" t="s">
        <v>324</v>
      </c>
      <c r="D438" s="60"/>
      <c r="I438" s="403"/>
      <c r="J438" s="319"/>
    </row>
    <row r="439" spans="1:10" ht="16.5" customHeight="1" thickBot="1">
      <c r="A439" s="318"/>
      <c r="B439" s="129" t="s">
        <v>111</v>
      </c>
      <c r="C439" s="343" t="s">
        <v>325</v>
      </c>
      <c r="D439" s="60"/>
      <c r="I439" s="403"/>
      <c r="J439" s="319"/>
    </row>
    <row r="440" spans="1:10" ht="16.5" customHeight="1" thickBot="1">
      <c r="A440" s="318"/>
      <c r="B440" s="129" t="s">
        <v>112</v>
      </c>
      <c r="C440" s="343" t="s">
        <v>326</v>
      </c>
      <c r="D440" s="60"/>
      <c r="I440" s="403"/>
      <c r="J440" s="319"/>
    </row>
    <row r="441" spans="1:10" ht="16.5" customHeight="1" thickBot="1">
      <c r="A441" s="318"/>
      <c r="B441" s="129" t="s">
        <v>113</v>
      </c>
      <c r="C441" s="343" t="s">
        <v>330</v>
      </c>
      <c r="D441" s="60"/>
      <c r="I441" s="403"/>
      <c r="J441" s="319"/>
    </row>
    <row r="442" spans="1:10" ht="16.5" customHeight="1" thickBot="1">
      <c r="A442" s="318"/>
      <c r="B442" s="129" t="s">
        <v>114</v>
      </c>
      <c r="C442" s="343" t="s">
        <v>327</v>
      </c>
      <c r="D442" s="60"/>
      <c r="I442" s="403"/>
      <c r="J442" s="319"/>
    </row>
    <row r="443" spans="1:10" ht="16.5" customHeight="1" thickBot="1">
      <c r="A443" s="318"/>
      <c r="B443" s="129" t="s">
        <v>115</v>
      </c>
      <c r="C443" s="343" t="s">
        <v>328</v>
      </c>
      <c r="D443" s="60"/>
      <c r="I443" s="403"/>
      <c r="J443" s="319"/>
    </row>
    <row r="444" spans="1:10" ht="16.5" customHeight="1" thickBot="1">
      <c r="A444" s="318"/>
      <c r="B444" s="129" t="s">
        <v>116</v>
      </c>
      <c r="C444" s="343" t="s">
        <v>331</v>
      </c>
      <c r="D444" s="60"/>
      <c r="I444" s="403"/>
      <c r="J444" s="319"/>
    </row>
    <row r="445" spans="1:10" ht="16.5" customHeight="1" thickBot="1">
      <c r="A445" s="318"/>
      <c r="B445" s="129" t="s">
        <v>117</v>
      </c>
      <c r="C445" s="343" t="s">
        <v>329</v>
      </c>
      <c r="D445" s="60"/>
      <c r="I445" s="403"/>
      <c r="J445" s="319"/>
    </row>
    <row r="446" spans="1:10" ht="16.5" customHeight="1" thickBot="1">
      <c r="A446" s="318"/>
      <c r="B446" s="129" t="s">
        <v>118</v>
      </c>
      <c r="C446" s="133"/>
      <c r="D446" s="60"/>
      <c r="I446" s="403"/>
      <c r="J446" s="319"/>
    </row>
    <row r="447" spans="1:10" ht="16.5" customHeight="1" thickBot="1">
      <c r="A447" s="318"/>
      <c r="B447" s="129" t="s">
        <v>119</v>
      </c>
      <c r="C447" s="133"/>
      <c r="D447" s="60"/>
      <c r="I447" s="403"/>
      <c r="J447" s="319"/>
    </row>
    <row r="448" spans="1:10" ht="16.5" customHeight="1" thickBot="1">
      <c r="A448" s="318"/>
      <c r="B448" s="129" t="s">
        <v>120</v>
      </c>
      <c r="C448" s="133"/>
      <c r="D448" s="60"/>
      <c r="I448" s="403"/>
      <c r="J448" s="319"/>
    </row>
    <row r="449" spans="1:10" ht="16.5" customHeight="1" thickBot="1">
      <c r="A449" s="318"/>
      <c r="B449" s="129" t="s">
        <v>121</v>
      </c>
      <c r="C449" s="133"/>
      <c r="D449" s="60"/>
      <c r="I449" s="319"/>
      <c r="J449" s="319"/>
    </row>
    <row r="450" spans="1:10" ht="16.5" customHeight="1" thickBot="1">
      <c r="A450" s="318"/>
      <c r="B450" s="129" t="s">
        <v>122</v>
      </c>
      <c r="C450" s="133"/>
      <c r="D450" s="60"/>
      <c r="I450" s="403"/>
      <c r="J450" s="319"/>
    </row>
    <row r="451" spans="1:10" ht="16.5" customHeight="1" thickBot="1">
      <c r="A451" s="318"/>
      <c r="B451" s="129" t="s">
        <v>22</v>
      </c>
      <c r="C451" s="133"/>
      <c r="D451" s="60"/>
      <c r="I451" s="403"/>
      <c r="J451" s="319"/>
    </row>
    <row r="452" spans="1:10" ht="36" customHeight="1" thickBot="1" thickTop="1">
      <c r="A452" s="318"/>
      <c r="B452" s="96"/>
      <c r="C452" s="389" t="s">
        <v>139</v>
      </c>
      <c r="D452" s="45">
        <f>D435-D436+D437</f>
        <v>0</v>
      </c>
      <c r="I452" s="319"/>
      <c r="J452" s="319"/>
    </row>
    <row r="453" spans="1:10" ht="16.5" customHeight="1" thickBot="1" thickTop="1">
      <c r="A453" s="318"/>
      <c r="B453" s="96"/>
      <c r="C453" s="19"/>
      <c r="D453" s="8"/>
      <c r="I453" s="319"/>
      <c r="J453" s="319"/>
    </row>
    <row r="454" spans="1:10" ht="16.5" customHeight="1" thickBot="1" thickTop="1">
      <c r="A454" s="324"/>
      <c r="B454" s="333"/>
      <c r="C454" s="335"/>
      <c r="D454" s="333"/>
      <c r="E454" s="333"/>
      <c r="F454" s="333"/>
      <c r="G454" s="335" t="s">
        <v>152</v>
      </c>
      <c r="H454" s="333"/>
      <c r="I454" s="405"/>
      <c r="J454" s="326"/>
    </row>
    <row r="455" spans="1:10" ht="13.5" customHeight="1" thickBot="1">
      <c r="A455" s="101"/>
      <c r="B455" s="316"/>
      <c r="C455" s="316"/>
      <c r="D455" s="316"/>
      <c r="E455" s="316"/>
      <c r="F455" s="316"/>
      <c r="G455" s="316"/>
      <c r="H455" s="316"/>
      <c r="I455" s="317"/>
      <c r="J455" s="317"/>
    </row>
    <row r="456" spans="1:10" ht="17.25" customHeight="1" thickBot="1">
      <c r="A456" s="318"/>
      <c r="B456" s="91"/>
      <c r="C456" s="421" t="s">
        <v>63</v>
      </c>
      <c r="D456" s="417"/>
      <c r="E456" s="417"/>
      <c r="F456" s="417"/>
      <c r="G456" s="418"/>
      <c r="I456" s="319"/>
      <c r="J456" s="319"/>
    </row>
    <row r="457" spans="1:10" ht="16.5" customHeight="1" thickBot="1">
      <c r="A457" s="318"/>
      <c r="B457" s="62" t="s">
        <v>64</v>
      </c>
      <c r="C457" s="410"/>
      <c r="D457" s="410"/>
      <c r="E457" s="410"/>
      <c r="F457" s="410"/>
      <c r="G457" s="410"/>
      <c r="I457" s="319"/>
      <c r="J457" s="319"/>
    </row>
    <row r="458" spans="1:10" ht="16.5" customHeight="1" thickBot="1">
      <c r="A458" s="318"/>
      <c r="B458" s="62" t="s">
        <v>65</v>
      </c>
      <c r="C458" s="410"/>
      <c r="D458" s="410"/>
      <c r="E458" s="410"/>
      <c r="F458" s="410"/>
      <c r="G458" s="410"/>
      <c r="I458" s="319"/>
      <c r="J458" s="319"/>
    </row>
    <row r="459" spans="1:10" ht="16.5" customHeight="1" thickBot="1">
      <c r="A459" s="318"/>
      <c r="B459" s="62" t="s">
        <v>66</v>
      </c>
      <c r="C459" s="410"/>
      <c r="D459" s="410"/>
      <c r="E459" s="410"/>
      <c r="F459" s="410"/>
      <c r="G459" s="410"/>
      <c r="I459" s="319"/>
      <c r="J459" s="319"/>
    </row>
    <row r="460" spans="1:10" ht="16.5" customHeight="1" thickBot="1">
      <c r="A460" s="318"/>
      <c r="B460" s="62" t="s">
        <v>67</v>
      </c>
      <c r="C460" s="410"/>
      <c r="D460" s="410"/>
      <c r="E460" s="410"/>
      <c r="F460" s="410"/>
      <c r="G460" s="410"/>
      <c r="I460" s="319"/>
      <c r="J460" s="319"/>
    </row>
    <row r="461" spans="1:10" ht="16.5" customHeight="1" thickBot="1">
      <c r="A461" s="318"/>
      <c r="B461" s="62" t="s">
        <v>68</v>
      </c>
      <c r="C461" s="410"/>
      <c r="D461" s="410"/>
      <c r="E461" s="410"/>
      <c r="F461" s="410"/>
      <c r="G461" s="410"/>
      <c r="I461" s="319"/>
      <c r="J461" s="319"/>
    </row>
    <row r="462" spans="1:10" ht="16.5" customHeight="1" thickBot="1">
      <c r="A462" s="318"/>
      <c r="B462" s="41" t="s">
        <v>69</v>
      </c>
      <c r="C462" s="410"/>
      <c r="D462" s="410"/>
      <c r="E462" s="410"/>
      <c r="F462" s="410"/>
      <c r="G462" s="410"/>
      <c r="I462" s="319"/>
      <c r="J462" s="319"/>
    </row>
    <row r="463" spans="1:10" ht="16.5" customHeight="1" thickBot="1">
      <c r="A463" s="318"/>
      <c r="B463" s="41" t="s">
        <v>70</v>
      </c>
      <c r="C463" s="410"/>
      <c r="D463" s="410"/>
      <c r="E463" s="410"/>
      <c r="F463" s="410"/>
      <c r="G463" s="410"/>
      <c r="I463" s="319"/>
      <c r="J463" s="319"/>
    </row>
    <row r="464" spans="1:10" ht="16.5" customHeight="1" thickBot="1">
      <c r="A464" s="318"/>
      <c r="B464" s="41" t="s">
        <v>71</v>
      </c>
      <c r="C464" s="410"/>
      <c r="D464" s="410"/>
      <c r="E464" s="410"/>
      <c r="F464" s="410"/>
      <c r="G464" s="410"/>
      <c r="I464" s="319"/>
      <c r="J464" s="319"/>
    </row>
    <row r="465" spans="1:10" ht="16.5" customHeight="1" thickBot="1">
      <c r="A465" s="324"/>
      <c r="B465" s="400" t="s">
        <v>72</v>
      </c>
      <c r="C465" s="410"/>
      <c r="D465" s="410"/>
      <c r="E465" s="410"/>
      <c r="F465" s="410"/>
      <c r="G465" s="410"/>
      <c r="H465" s="325"/>
      <c r="I465" s="326"/>
      <c r="J465" s="326"/>
    </row>
    <row r="466" spans="1:10" ht="1.5" customHeight="1" thickBot="1">
      <c r="A466" s="135"/>
      <c r="B466" s="136"/>
      <c r="C466" s="136"/>
      <c r="D466" s="136"/>
      <c r="E466" s="136"/>
      <c r="F466" s="136"/>
      <c r="G466" s="136"/>
      <c r="H466" s="136"/>
      <c r="I466" s="136"/>
      <c r="J466" s="137"/>
    </row>
    <row r="467" ht="13.5" customHeight="1" thickTop="1"/>
  </sheetData>
  <sheetProtection/>
  <mergeCells count="15">
    <mergeCell ref="D12:D13"/>
    <mergeCell ref="D116:D117"/>
    <mergeCell ref="D202:D203"/>
    <mergeCell ref="D288:D289"/>
    <mergeCell ref="C459:G459"/>
    <mergeCell ref="C460:G460"/>
    <mergeCell ref="C461:G461"/>
    <mergeCell ref="D374:D375"/>
    <mergeCell ref="C456:G456"/>
    <mergeCell ref="C457:G457"/>
    <mergeCell ref="C458:G458"/>
    <mergeCell ref="C462:G462"/>
    <mergeCell ref="C463:G463"/>
    <mergeCell ref="C464:G464"/>
    <mergeCell ref="C465:G465"/>
  </mergeCells>
  <printOptions horizontalCentered="1"/>
  <pageMargins left="0.25" right="0" top="0.75" bottom="0.5" header="0.5" footer="0.25"/>
  <pageSetup fitToHeight="16" horizontalDpi="600" verticalDpi="600" orientation="portrait" scale="66" r:id="rId1"/>
  <headerFooter alignWithMargins="0">
    <oddFooter>&amp;RPage &amp;P of &amp;N</oddFooter>
  </headerFooter>
  <rowBreaks count="8" manualBreakCount="8">
    <brk id="110" max="255" man="1"/>
    <brk id="154" max="255" man="1"/>
    <brk id="196" max="255" man="1"/>
    <brk id="240" max="255" man="1"/>
    <brk id="282" max="255" man="1"/>
    <brk id="326" max="255" man="1"/>
    <brk id="368" max="255" man="1"/>
    <brk id="412" max="255" man="1"/>
  </rowBreaks>
</worksheet>
</file>

<file path=xl/worksheets/sheet5.xml><?xml version="1.0" encoding="utf-8"?>
<worksheet xmlns="http://schemas.openxmlformats.org/spreadsheetml/2006/main" xmlns:r="http://schemas.openxmlformats.org/officeDocument/2006/relationships">
  <dimension ref="A1:H41"/>
  <sheetViews>
    <sheetView zoomScale="60" zoomScaleNormal="60" workbookViewId="0" topLeftCell="A1">
      <selection activeCell="D27" sqref="D27"/>
    </sheetView>
  </sheetViews>
  <sheetFormatPr defaultColWidth="9.140625" defaultRowHeight="12.75"/>
  <cols>
    <col min="1" max="1" width="1.7109375" style="0" customWidth="1"/>
    <col min="2" max="2" width="6.57421875" style="0" customWidth="1"/>
    <col min="3" max="3" width="15.7109375" style="0" customWidth="1"/>
    <col min="4" max="4" width="17.8515625" style="0" customWidth="1"/>
    <col min="5" max="5" width="11.421875" style="0" customWidth="1"/>
    <col min="6" max="6" width="74.57421875" style="0" customWidth="1"/>
    <col min="7" max="7" width="2.28125" style="0" customWidth="1"/>
    <col min="8" max="8" width="1.7109375" style="0" customWidth="1"/>
  </cols>
  <sheetData>
    <row r="1" spans="1:8" ht="3.75" customHeight="1" thickBot="1" thickTop="1">
      <c r="A1" s="2"/>
      <c r="B1" s="4"/>
      <c r="C1" s="4"/>
      <c r="D1" s="4"/>
      <c r="E1" s="4"/>
      <c r="F1" s="4"/>
      <c r="G1" s="4"/>
      <c r="H1" s="5"/>
    </row>
    <row r="2" spans="1:8" ht="19.5" customHeight="1" thickTop="1">
      <c r="A2" s="6"/>
      <c r="B2" s="36"/>
      <c r="C2" s="37"/>
      <c r="D2" s="37"/>
      <c r="E2" s="75" t="s">
        <v>127</v>
      </c>
      <c r="F2" s="37"/>
      <c r="G2" s="39"/>
      <c r="H2" s="10"/>
    </row>
    <row r="3" spans="1:8" ht="18.75" customHeight="1">
      <c r="A3" s="6"/>
      <c r="B3" s="40"/>
      <c r="C3" s="8"/>
      <c r="D3" s="8"/>
      <c r="E3" s="9" t="s">
        <v>153</v>
      </c>
      <c r="F3" s="8"/>
      <c r="G3" s="42"/>
      <c r="H3" s="10"/>
    </row>
    <row r="4" spans="1:8" ht="15.75" customHeight="1">
      <c r="A4" s="6"/>
      <c r="B4" s="40"/>
      <c r="C4" s="138"/>
      <c r="D4" s="8"/>
      <c r="E4" s="11" t="str">
        <f>"FOR "&amp;YearType&amp;" YEAR "&amp;Year</f>
        <v>FOR CALENDAR YEAR 2006</v>
      </c>
      <c r="F4" s="8"/>
      <c r="G4" s="42"/>
      <c r="H4" s="10"/>
    </row>
    <row r="5" spans="1:8" ht="15.75" customHeight="1">
      <c r="A5" s="6"/>
      <c r="B5" s="40"/>
      <c r="C5" s="138"/>
      <c r="D5" s="8"/>
      <c r="E5" s="11" t="s">
        <v>44</v>
      </c>
      <c r="F5" s="8"/>
      <c r="G5" s="42"/>
      <c r="H5" s="10"/>
    </row>
    <row r="6" spans="1:8" ht="13.5" customHeight="1" thickBot="1">
      <c r="A6" s="6"/>
      <c r="B6" s="40"/>
      <c r="C6" s="8"/>
      <c r="D6" s="8"/>
      <c r="E6" s="8"/>
      <c r="F6" s="8"/>
      <c r="G6" s="42"/>
      <c r="H6" s="10"/>
    </row>
    <row r="7" spans="1:8" s="30" customFormat="1" ht="22.5" customHeight="1" thickBot="1" thickTop="1">
      <c r="A7" s="31"/>
      <c r="B7" s="139"/>
      <c r="C7" s="32"/>
      <c r="D7" s="32"/>
      <c r="E7" s="345" t="s">
        <v>1</v>
      </c>
      <c r="F7" s="346" t="str">
        <f>carrierName</f>
        <v>XXXXXXX</v>
      </c>
      <c r="G7" s="140"/>
      <c r="H7" s="34"/>
    </row>
    <row r="8" spans="1:8" s="30" customFormat="1" ht="21.75" customHeight="1" thickBot="1" thickTop="1">
      <c r="A8" s="31"/>
      <c r="B8" s="139"/>
      <c r="C8" s="32"/>
      <c r="D8" s="32"/>
      <c r="E8" s="345" t="s">
        <v>45</v>
      </c>
      <c r="F8" s="347" t="str">
        <f>FEHBCode</f>
        <v>XX</v>
      </c>
      <c r="G8" s="140"/>
      <c r="H8" s="34"/>
    </row>
    <row r="9" spans="1:8" ht="13.5" customHeight="1" thickTop="1">
      <c r="A9" s="6"/>
      <c r="B9" s="40"/>
      <c r="C9" s="8"/>
      <c r="D9" s="8"/>
      <c r="E9" s="344"/>
      <c r="F9" s="344"/>
      <c r="G9" s="42"/>
      <c r="H9" s="10"/>
    </row>
    <row r="10" spans="1:8" ht="15.75" customHeight="1">
      <c r="A10" s="6"/>
      <c r="B10" s="40"/>
      <c r="C10" s="8"/>
      <c r="D10" s="8"/>
      <c r="E10" s="132"/>
      <c r="F10" s="8"/>
      <c r="G10" s="42"/>
      <c r="H10" s="10"/>
    </row>
    <row r="11" spans="1:8" ht="36.75" customHeight="1" thickBot="1">
      <c r="A11" s="6"/>
      <c r="B11" s="40"/>
      <c r="C11" s="76" t="s">
        <v>154</v>
      </c>
      <c r="D11" s="76" t="s">
        <v>155</v>
      </c>
      <c r="E11" s="76" t="s">
        <v>12</v>
      </c>
      <c r="F11" s="76" t="s">
        <v>156</v>
      </c>
      <c r="G11" s="42"/>
      <c r="H11" s="10"/>
    </row>
    <row r="12" spans="1:8" ht="18.75" customHeight="1" thickBot="1">
      <c r="A12" s="6"/>
      <c r="B12" s="79" t="s">
        <v>110</v>
      </c>
      <c r="C12" s="15"/>
      <c r="D12" s="60"/>
      <c r="E12" s="343"/>
      <c r="F12" s="61"/>
      <c r="G12" s="42"/>
      <c r="H12" s="10"/>
    </row>
    <row r="13" spans="1:8" ht="18.75" customHeight="1" thickBot="1">
      <c r="A13" s="6"/>
      <c r="B13" s="79" t="s">
        <v>111</v>
      </c>
      <c r="C13" s="15"/>
      <c r="D13" s="60"/>
      <c r="E13" s="133"/>
      <c r="F13" s="61"/>
      <c r="G13" s="42"/>
      <c r="H13" s="10"/>
    </row>
    <row r="14" spans="1:8" ht="18.75" customHeight="1" thickBot="1">
      <c r="A14" s="6"/>
      <c r="B14" s="79" t="s">
        <v>112</v>
      </c>
      <c r="C14" s="15"/>
      <c r="D14" s="60"/>
      <c r="E14" s="133"/>
      <c r="F14" s="61"/>
      <c r="G14" s="42"/>
      <c r="H14" s="10"/>
    </row>
    <row r="15" spans="1:8" ht="18.75" customHeight="1" thickBot="1">
      <c r="A15" s="6"/>
      <c r="B15" s="79" t="s">
        <v>113</v>
      </c>
      <c r="C15" s="15"/>
      <c r="D15" s="60"/>
      <c r="E15" s="133"/>
      <c r="F15" s="61"/>
      <c r="G15" s="42"/>
      <c r="H15" s="10"/>
    </row>
    <row r="16" spans="1:8" ht="18.75" customHeight="1" thickBot="1">
      <c r="A16" s="6"/>
      <c r="B16" s="79" t="s">
        <v>114</v>
      </c>
      <c r="C16" s="15"/>
      <c r="D16" s="60"/>
      <c r="E16" s="133"/>
      <c r="F16" s="61"/>
      <c r="G16" s="42"/>
      <c r="H16" s="10"/>
    </row>
    <row r="17" spans="1:8" ht="18.75" customHeight="1" thickBot="1">
      <c r="A17" s="6"/>
      <c r="B17" s="79" t="s">
        <v>115</v>
      </c>
      <c r="C17" s="15"/>
      <c r="D17" s="60"/>
      <c r="E17" s="133"/>
      <c r="F17" s="61"/>
      <c r="G17" s="42"/>
      <c r="H17" s="10"/>
    </row>
    <row r="18" spans="1:8" ht="18.75" customHeight="1" thickBot="1">
      <c r="A18" s="6"/>
      <c r="B18" s="79" t="s">
        <v>116</v>
      </c>
      <c r="C18" s="15"/>
      <c r="D18" s="60"/>
      <c r="E18" s="133"/>
      <c r="F18" s="61"/>
      <c r="G18" s="42"/>
      <c r="H18" s="10"/>
    </row>
    <row r="19" spans="1:8" ht="18.75" customHeight="1" thickBot="1">
      <c r="A19" s="6"/>
      <c r="B19" s="79" t="s">
        <v>117</v>
      </c>
      <c r="C19" s="15"/>
      <c r="D19" s="60"/>
      <c r="E19" s="133"/>
      <c r="F19" s="61"/>
      <c r="G19" s="42"/>
      <c r="H19" s="10"/>
    </row>
    <row r="20" spans="1:8" ht="18.75" customHeight="1" thickBot="1">
      <c r="A20" s="6"/>
      <c r="B20" s="79" t="s">
        <v>118</v>
      </c>
      <c r="C20" s="15"/>
      <c r="D20" s="60"/>
      <c r="E20" s="133"/>
      <c r="F20" s="61"/>
      <c r="G20" s="42"/>
      <c r="H20" s="10"/>
    </row>
    <row r="21" spans="1:8" ht="18.75" customHeight="1" thickBot="1">
      <c r="A21" s="6"/>
      <c r="B21" s="79" t="s">
        <v>119</v>
      </c>
      <c r="C21" s="15"/>
      <c r="D21" s="60"/>
      <c r="E21" s="133"/>
      <c r="F21" s="61"/>
      <c r="G21" s="42"/>
      <c r="H21" s="10"/>
    </row>
    <row r="22" spans="1:8" ht="18.75" customHeight="1" thickBot="1">
      <c r="A22" s="6"/>
      <c r="B22" s="79" t="s">
        <v>120</v>
      </c>
      <c r="C22" s="15"/>
      <c r="D22" s="60"/>
      <c r="E22" s="133"/>
      <c r="F22" s="61"/>
      <c r="G22" s="42"/>
      <c r="H22" s="10"/>
    </row>
    <row r="23" spans="1:8" ht="18.75" customHeight="1" thickBot="1">
      <c r="A23" s="6"/>
      <c r="B23" s="79" t="s">
        <v>121</v>
      </c>
      <c r="C23" s="15"/>
      <c r="D23" s="60"/>
      <c r="E23" s="133"/>
      <c r="F23" s="61"/>
      <c r="G23" s="42"/>
      <c r="H23" s="10"/>
    </row>
    <row r="24" spans="1:8" ht="18.75" customHeight="1" thickBot="1">
      <c r="A24" s="6"/>
      <c r="B24" s="79" t="s">
        <v>122</v>
      </c>
      <c r="C24" s="15"/>
      <c r="D24" s="60"/>
      <c r="E24" s="133"/>
      <c r="F24" s="61"/>
      <c r="G24" s="42"/>
      <c r="H24" s="10"/>
    </row>
    <row r="25" spans="1:8" ht="18.75" customHeight="1" thickBot="1">
      <c r="A25" s="6"/>
      <c r="B25" s="79" t="s">
        <v>22</v>
      </c>
      <c r="C25" s="15"/>
      <c r="D25" s="60"/>
      <c r="E25" s="133"/>
      <c r="F25" s="61"/>
      <c r="G25" s="42"/>
      <c r="H25" s="10"/>
    </row>
    <row r="26" spans="1:8" ht="18.75" customHeight="1" thickBot="1">
      <c r="A26" s="6"/>
      <c r="B26" s="40"/>
      <c r="C26" s="8"/>
      <c r="D26" s="8"/>
      <c r="E26" s="8"/>
      <c r="F26" s="8"/>
      <c r="G26" s="42"/>
      <c r="H26" s="10"/>
    </row>
    <row r="27" spans="1:8" ht="18.75" customHeight="1" thickBot="1" thickTop="1">
      <c r="A27" s="6"/>
      <c r="B27" s="130" t="s">
        <v>56</v>
      </c>
      <c r="C27" s="8"/>
      <c r="D27" s="45">
        <f>SUM(D12:D25)</f>
        <v>0</v>
      </c>
      <c r="E27" s="8"/>
      <c r="F27" s="8"/>
      <c r="G27" s="42"/>
      <c r="H27" s="10"/>
    </row>
    <row r="28" spans="1:8" ht="18.75" customHeight="1" thickBot="1" thickTop="1">
      <c r="A28" s="6"/>
      <c r="B28" s="141"/>
      <c r="C28" s="64"/>
      <c r="D28" s="142"/>
      <c r="E28" s="64"/>
      <c r="F28" s="64"/>
      <c r="G28" s="66"/>
      <c r="H28" s="10"/>
    </row>
    <row r="29" spans="1:8" ht="18.75" customHeight="1" thickBot="1" thickTop="1">
      <c r="A29" s="6"/>
      <c r="B29" s="8"/>
      <c r="C29" s="8"/>
      <c r="D29" s="8"/>
      <c r="E29" s="8"/>
      <c r="F29" s="8"/>
      <c r="G29" s="8"/>
      <c r="H29" s="10"/>
    </row>
    <row r="30" spans="1:8" ht="18.75" customHeight="1" thickBot="1">
      <c r="A30" s="6"/>
      <c r="B30" s="8"/>
      <c r="C30" s="8"/>
      <c r="D30" s="416" t="s">
        <v>63</v>
      </c>
      <c r="E30" s="417"/>
      <c r="F30" s="418"/>
      <c r="G30" s="8"/>
      <c r="H30" s="10"/>
    </row>
    <row r="31" spans="1:8" ht="18.75" customHeight="1" thickBot="1">
      <c r="A31" s="6"/>
      <c r="B31" s="8"/>
      <c r="C31" s="62" t="s">
        <v>64</v>
      </c>
      <c r="D31" s="410"/>
      <c r="E31" s="410"/>
      <c r="F31" s="410"/>
      <c r="G31" s="8"/>
      <c r="H31" s="10"/>
    </row>
    <row r="32" spans="1:8" ht="18.75" customHeight="1" thickBot="1">
      <c r="A32" s="6"/>
      <c r="B32" s="8"/>
      <c r="C32" s="62" t="s">
        <v>65</v>
      </c>
      <c r="D32" s="410"/>
      <c r="E32" s="410"/>
      <c r="F32" s="410"/>
      <c r="G32" s="8"/>
      <c r="H32" s="10"/>
    </row>
    <row r="33" spans="1:8" ht="18.75" customHeight="1" thickBot="1">
      <c r="A33" s="6"/>
      <c r="B33" s="8"/>
      <c r="C33" s="62" t="s">
        <v>66</v>
      </c>
      <c r="D33" s="410"/>
      <c r="E33" s="410"/>
      <c r="F33" s="410"/>
      <c r="G33" s="8"/>
      <c r="H33" s="10"/>
    </row>
    <row r="34" spans="1:8" ht="18.75" customHeight="1" thickBot="1">
      <c r="A34" s="6"/>
      <c r="B34" s="8"/>
      <c r="C34" s="62" t="s">
        <v>67</v>
      </c>
      <c r="D34" s="410"/>
      <c r="E34" s="410"/>
      <c r="F34" s="410"/>
      <c r="G34" s="8"/>
      <c r="H34" s="10"/>
    </row>
    <row r="35" spans="1:8" ht="18.75" customHeight="1" thickBot="1">
      <c r="A35" s="6"/>
      <c r="B35" s="8"/>
      <c r="C35" s="62" t="s">
        <v>68</v>
      </c>
      <c r="D35" s="410"/>
      <c r="E35" s="410"/>
      <c r="F35" s="410"/>
      <c r="G35" s="8"/>
      <c r="H35" s="10"/>
    </row>
    <row r="36" spans="1:8" ht="18.75" customHeight="1" thickBot="1">
      <c r="A36" s="6"/>
      <c r="B36" s="8"/>
      <c r="C36" s="62" t="s">
        <v>69</v>
      </c>
      <c r="D36" s="410"/>
      <c r="E36" s="410"/>
      <c r="F36" s="410"/>
      <c r="G36" s="8"/>
      <c r="H36" s="10"/>
    </row>
    <row r="37" spans="1:8" ht="18.75" customHeight="1" thickBot="1">
      <c r="A37" s="6"/>
      <c r="B37" s="8"/>
      <c r="C37" s="62" t="s">
        <v>70</v>
      </c>
      <c r="D37" s="410"/>
      <c r="E37" s="410"/>
      <c r="F37" s="410"/>
      <c r="G37" s="8"/>
      <c r="H37" s="10"/>
    </row>
    <row r="38" spans="1:8" ht="18.75" customHeight="1" thickBot="1">
      <c r="A38" s="6"/>
      <c r="B38" s="8"/>
      <c r="C38" s="62" t="s">
        <v>71</v>
      </c>
      <c r="D38" s="410"/>
      <c r="E38" s="410"/>
      <c r="F38" s="410"/>
      <c r="G38" s="8"/>
      <c r="H38" s="10"/>
    </row>
    <row r="39" spans="1:8" ht="18.75" customHeight="1" thickBot="1">
      <c r="A39" s="6"/>
      <c r="B39" s="8"/>
      <c r="C39" s="62" t="s">
        <v>72</v>
      </c>
      <c r="D39" s="410"/>
      <c r="E39" s="410"/>
      <c r="F39" s="410"/>
      <c r="G39" s="8"/>
      <c r="H39" s="10"/>
    </row>
    <row r="40" spans="1:8" ht="18.75" customHeight="1" thickBot="1">
      <c r="A40" s="6"/>
      <c r="B40" s="8"/>
      <c r="C40" s="62" t="s">
        <v>73</v>
      </c>
      <c r="D40" s="410"/>
      <c r="E40" s="410"/>
      <c r="F40" s="410"/>
      <c r="G40" s="8"/>
      <c r="H40" s="10"/>
    </row>
    <row r="41" spans="1:8" ht="18.75" customHeight="1" thickBot="1">
      <c r="A41" s="24"/>
      <c r="B41" s="26"/>
      <c r="C41" s="26"/>
      <c r="D41" s="26"/>
      <c r="E41" s="26"/>
      <c r="F41" s="26"/>
      <c r="G41" s="26"/>
      <c r="H41" s="27"/>
    </row>
    <row r="42" ht="18.75" customHeight="1" thickTop="1"/>
  </sheetData>
  <sheetProtection/>
  <mergeCells count="11">
    <mergeCell ref="D30:F30"/>
    <mergeCell ref="D31:F31"/>
    <mergeCell ref="D32:F32"/>
    <mergeCell ref="D33:F33"/>
    <mergeCell ref="D38:F38"/>
    <mergeCell ref="D39:F39"/>
    <mergeCell ref="D40:F40"/>
    <mergeCell ref="D34:F34"/>
    <mergeCell ref="D35:F35"/>
    <mergeCell ref="D36:F36"/>
    <mergeCell ref="D37:F37"/>
  </mergeCells>
  <printOptions horizontalCentered="1"/>
  <pageMargins left="0.5" right="0.25" top="1.25" bottom="1" header="0.5" footer="0.5"/>
  <pageSetup horizontalDpi="600" verticalDpi="600" orientation="portrait" scale="75" r:id="rId1"/>
  <headerFooter alignWithMargins="0">
    <oddFooter>&amp;RPage &amp;P of &amp;N</oddFooter>
  </headerFooter>
</worksheet>
</file>

<file path=xl/worksheets/sheet6.xml><?xml version="1.0" encoding="utf-8"?>
<worksheet xmlns="http://schemas.openxmlformats.org/spreadsheetml/2006/main" xmlns:r="http://schemas.openxmlformats.org/officeDocument/2006/relationships">
  <dimension ref="A1:G84"/>
  <sheetViews>
    <sheetView zoomScale="60" zoomScaleNormal="60" workbookViewId="0" topLeftCell="A3">
      <selection activeCell="E32" sqref="E32"/>
    </sheetView>
  </sheetViews>
  <sheetFormatPr defaultColWidth="9.140625" defaultRowHeight="12.75"/>
  <cols>
    <col min="1" max="1" width="2.7109375" style="0" customWidth="1"/>
    <col min="3" max="3" width="20.28125" style="0" customWidth="1"/>
    <col min="4" max="4" width="15.7109375" style="0" customWidth="1"/>
    <col min="5" max="5" width="54.421875" style="0" customWidth="1"/>
    <col min="6" max="6" width="2.28125" style="0" customWidth="1"/>
    <col min="7" max="7" width="2.7109375" style="0" customWidth="1"/>
  </cols>
  <sheetData>
    <row r="1" spans="1:7" ht="6" customHeight="1" thickTop="1">
      <c r="A1" s="2"/>
      <c r="B1" s="4"/>
      <c r="C1" s="4"/>
      <c r="D1" s="4"/>
      <c r="E1" s="4"/>
      <c r="F1" s="4"/>
      <c r="G1" s="5"/>
    </row>
    <row r="2" spans="1:7" ht="18.75" customHeight="1">
      <c r="A2" s="6"/>
      <c r="B2" s="8"/>
      <c r="C2" s="8"/>
      <c r="D2" s="143" t="s">
        <v>157</v>
      </c>
      <c r="E2" s="8"/>
      <c r="F2" s="8"/>
      <c r="G2" s="10"/>
    </row>
    <row r="3" spans="1:7" ht="18.75" customHeight="1">
      <c r="A3" s="6"/>
      <c r="B3" s="8"/>
      <c r="C3" s="8"/>
      <c r="D3" s="143" t="s">
        <v>158</v>
      </c>
      <c r="E3" s="8"/>
      <c r="F3" s="8"/>
      <c r="G3" s="10"/>
    </row>
    <row r="4" spans="1:7" ht="15.75" customHeight="1">
      <c r="A4" s="6"/>
      <c r="B4" s="8"/>
      <c r="C4" s="138"/>
      <c r="D4" s="144" t="str">
        <f>"FOR "&amp;YearType&amp;" YEAR "&amp;Year</f>
        <v>FOR CALENDAR YEAR 2006</v>
      </c>
      <c r="E4" s="8"/>
      <c r="F4" s="8"/>
      <c r="G4" s="10"/>
    </row>
    <row r="5" spans="1:7" ht="13.5" customHeight="1" thickBot="1">
      <c r="A5" s="6"/>
      <c r="B5" s="8"/>
      <c r="D5" s="8"/>
      <c r="E5" s="8"/>
      <c r="F5" s="8"/>
      <c r="G5" s="10"/>
    </row>
    <row r="6" spans="1:7" ht="16.5" customHeight="1" thickBot="1" thickTop="1">
      <c r="A6" s="6"/>
      <c r="B6" s="8"/>
      <c r="C6" s="8"/>
      <c r="D6" s="33" t="s">
        <v>1</v>
      </c>
      <c r="E6" s="294" t="str">
        <f>carrierName</f>
        <v>XXXXXXX</v>
      </c>
      <c r="F6" s="8"/>
      <c r="G6" s="10"/>
    </row>
    <row r="7" spans="1:7" s="30" customFormat="1" ht="16.5" customHeight="1" thickBot="1" thickTop="1">
      <c r="A7" s="31"/>
      <c r="B7" s="32"/>
      <c r="C7" s="32"/>
      <c r="D7" s="33" t="s">
        <v>45</v>
      </c>
      <c r="E7" s="294" t="str">
        <f>FEHBCode</f>
        <v>XX</v>
      </c>
      <c r="F7" s="32"/>
      <c r="G7" s="34"/>
    </row>
    <row r="8" spans="1:7" s="30" customFormat="1" ht="16.5" customHeight="1" thickBot="1" thickTop="1">
      <c r="A8" s="31"/>
      <c r="B8" s="145"/>
      <c r="C8" s="32"/>
      <c r="D8" s="32"/>
      <c r="E8" s="32"/>
      <c r="F8" s="145"/>
      <c r="G8" s="34"/>
    </row>
    <row r="9" spans="1:7" ht="13.5" customHeight="1" thickTop="1">
      <c r="A9" s="6"/>
      <c r="B9" s="36"/>
      <c r="C9" s="37"/>
      <c r="D9" s="37"/>
      <c r="E9" s="37"/>
      <c r="F9" s="39"/>
      <c r="G9" s="10"/>
    </row>
    <row r="10" spans="1:7" ht="15.75" customHeight="1">
      <c r="A10" s="6"/>
      <c r="B10" s="40"/>
      <c r="C10" s="8"/>
      <c r="D10" s="8"/>
      <c r="E10" s="132" t="s">
        <v>75</v>
      </c>
      <c r="F10" s="42"/>
      <c r="G10" s="10"/>
    </row>
    <row r="11" spans="1:7" ht="15.75" customHeight="1" thickBot="1">
      <c r="A11" s="6"/>
      <c r="B11" s="40"/>
      <c r="C11" s="146" t="s">
        <v>155</v>
      </c>
      <c r="D11" s="76" t="s">
        <v>12</v>
      </c>
      <c r="E11" s="83" t="s">
        <v>129</v>
      </c>
      <c r="F11" s="42"/>
      <c r="G11" s="10"/>
    </row>
    <row r="12" spans="1:7" ht="16.5" customHeight="1" thickBot="1">
      <c r="A12" s="6"/>
      <c r="B12" s="79" t="s">
        <v>110</v>
      </c>
      <c r="C12" s="21"/>
      <c r="D12" s="12"/>
      <c r="E12" s="61"/>
      <c r="F12" s="42"/>
      <c r="G12" s="10"/>
    </row>
    <row r="13" spans="1:7" ht="16.5" customHeight="1" thickBot="1">
      <c r="A13" s="6"/>
      <c r="B13" s="79" t="s">
        <v>111</v>
      </c>
      <c r="C13" s="21"/>
      <c r="D13" s="12"/>
      <c r="E13" s="61"/>
      <c r="F13" s="42"/>
      <c r="G13" s="10"/>
    </row>
    <row r="14" spans="1:7" ht="16.5" customHeight="1" thickBot="1">
      <c r="A14" s="6"/>
      <c r="B14" s="79" t="s">
        <v>112</v>
      </c>
      <c r="C14" s="21"/>
      <c r="D14" s="12"/>
      <c r="E14" s="61"/>
      <c r="F14" s="42"/>
      <c r="G14" s="10"/>
    </row>
    <row r="15" spans="1:7" ht="16.5" customHeight="1" thickBot="1">
      <c r="A15" s="6"/>
      <c r="B15" s="79" t="s">
        <v>113</v>
      </c>
      <c r="C15" s="21"/>
      <c r="D15" s="12"/>
      <c r="E15" s="61"/>
      <c r="F15" s="42"/>
      <c r="G15" s="10"/>
    </row>
    <row r="16" spans="1:7" ht="16.5" customHeight="1" thickBot="1">
      <c r="A16" s="6"/>
      <c r="B16" s="79" t="s">
        <v>114</v>
      </c>
      <c r="C16" s="21"/>
      <c r="D16" s="12"/>
      <c r="E16" s="61"/>
      <c r="F16" s="42"/>
      <c r="G16" s="10"/>
    </row>
    <row r="17" spans="1:7" ht="16.5" customHeight="1" thickBot="1">
      <c r="A17" s="6"/>
      <c r="B17" s="79" t="s">
        <v>115</v>
      </c>
      <c r="C17" s="21"/>
      <c r="D17" s="147"/>
      <c r="E17" s="61"/>
      <c r="F17" s="42"/>
      <c r="G17" s="10"/>
    </row>
    <row r="18" spans="1:7" ht="16.5" customHeight="1" thickBot="1">
      <c r="A18" s="6"/>
      <c r="B18" s="79" t="s">
        <v>116</v>
      </c>
      <c r="C18" s="60"/>
      <c r="D18" s="147"/>
      <c r="E18" s="61"/>
      <c r="F18" s="42"/>
      <c r="G18" s="10"/>
    </row>
    <row r="19" spans="1:7" ht="16.5" customHeight="1" thickBot="1">
      <c r="A19" s="6"/>
      <c r="B19" s="79" t="s">
        <v>117</v>
      </c>
      <c r="C19" s="60"/>
      <c r="D19" s="147"/>
      <c r="E19" s="61"/>
      <c r="F19" s="42"/>
      <c r="G19" s="10"/>
    </row>
    <row r="20" spans="1:7" ht="16.5" customHeight="1" thickBot="1">
      <c r="A20" s="6"/>
      <c r="B20" s="79" t="s">
        <v>118</v>
      </c>
      <c r="C20" s="60"/>
      <c r="D20" s="147"/>
      <c r="E20" s="61"/>
      <c r="F20" s="42"/>
      <c r="G20" s="10"/>
    </row>
    <row r="21" spans="1:7" ht="16.5" customHeight="1" thickBot="1">
      <c r="A21" s="6"/>
      <c r="B21" s="79" t="s">
        <v>119</v>
      </c>
      <c r="C21" s="60"/>
      <c r="D21" s="147"/>
      <c r="E21" s="61"/>
      <c r="F21" s="42"/>
      <c r="G21" s="10"/>
    </row>
    <row r="22" spans="1:7" ht="13.5" customHeight="1" thickBot="1">
      <c r="A22" s="6"/>
      <c r="B22" s="40"/>
      <c r="C22" s="8"/>
      <c r="D22" s="8"/>
      <c r="E22" s="8"/>
      <c r="F22" s="42"/>
      <c r="G22" s="10"/>
    </row>
    <row r="23" spans="1:7" ht="17.25" customHeight="1" thickBot="1" thickTop="1">
      <c r="A23" s="6"/>
      <c r="B23" s="148" t="s">
        <v>56</v>
      </c>
      <c r="C23" s="45">
        <f>SUM(C12:C21)</f>
        <v>0</v>
      </c>
      <c r="D23" s="89"/>
      <c r="E23" s="8"/>
      <c r="F23" s="42"/>
      <c r="G23" s="10"/>
    </row>
    <row r="24" spans="1:7" ht="14.25" customHeight="1" thickBot="1" thickTop="1">
      <c r="A24" s="6"/>
      <c r="B24" s="141"/>
      <c r="C24" s="64"/>
      <c r="D24" s="64"/>
      <c r="E24" s="64"/>
      <c r="F24" s="66"/>
      <c r="G24" s="10"/>
    </row>
    <row r="25" spans="1:7" ht="14.25" customHeight="1" thickBot="1" thickTop="1">
      <c r="A25" s="6"/>
      <c r="B25" s="35"/>
      <c r="C25" s="8"/>
      <c r="D25" s="8"/>
      <c r="E25" s="8"/>
      <c r="F25" s="8"/>
      <c r="G25" s="10"/>
    </row>
    <row r="26" spans="1:7" ht="13.5" customHeight="1" thickTop="1">
      <c r="A26" s="6"/>
      <c r="B26" s="36"/>
      <c r="C26" s="37"/>
      <c r="D26" s="37"/>
      <c r="E26" s="37"/>
      <c r="F26" s="39"/>
      <c r="G26" s="10"/>
    </row>
    <row r="27" spans="1:7" ht="15.75" customHeight="1">
      <c r="A27" s="6"/>
      <c r="B27" s="40"/>
      <c r="C27" s="8"/>
      <c r="D27" s="8"/>
      <c r="E27" s="132" t="s">
        <v>76</v>
      </c>
      <c r="F27" s="42"/>
      <c r="G27" s="10"/>
    </row>
    <row r="28" spans="1:7" ht="15.75" customHeight="1" thickBot="1">
      <c r="A28" s="6"/>
      <c r="B28" s="40"/>
      <c r="C28" s="146" t="s">
        <v>155</v>
      </c>
      <c r="D28" s="76" t="s">
        <v>12</v>
      </c>
      <c r="E28" s="83" t="s">
        <v>129</v>
      </c>
      <c r="F28" s="42"/>
      <c r="G28" s="10"/>
    </row>
    <row r="29" spans="1:7" ht="16.5" customHeight="1" thickBot="1">
      <c r="A29" s="6"/>
      <c r="B29" s="79" t="s">
        <v>110</v>
      </c>
      <c r="C29" s="21"/>
      <c r="D29" s="12"/>
      <c r="E29" s="61"/>
      <c r="F29" s="42"/>
      <c r="G29" s="10"/>
    </row>
    <row r="30" spans="1:7" ht="16.5" customHeight="1" thickBot="1">
      <c r="A30" s="6"/>
      <c r="B30" s="79" t="s">
        <v>111</v>
      </c>
      <c r="C30" s="21"/>
      <c r="D30" s="12"/>
      <c r="E30" s="61"/>
      <c r="F30" s="42"/>
      <c r="G30" s="10"/>
    </row>
    <row r="31" spans="1:7" ht="16.5" customHeight="1" thickBot="1">
      <c r="A31" s="6"/>
      <c r="B31" s="79" t="s">
        <v>112</v>
      </c>
      <c r="C31" s="21"/>
      <c r="D31" s="12"/>
      <c r="E31" s="61"/>
      <c r="F31" s="42"/>
      <c r="G31" s="10"/>
    </row>
    <row r="32" spans="1:7" ht="16.5" customHeight="1" thickBot="1">
      <c r="A32" s="6"/>
      <c r="B32" s="79" t="s">
        <v>113</v>
      </c>
      <c r="C32" s="21"/>
      <c r="D32" s="12"/>
      <c r="E32" s="61"/>
      <c r="F32" s="42"/>
      <c r="G32" s="10"/>
    </row>
    <row r="33" spans="1:7" ht="16.5" customHeight="1" thickBot="1">
      <c r="A33" s="6"/>
      <c r="B33" s="79" t="s">
        <v>114</v>
      </c>
      <c r="C33" s="21"/>
      <c r="D33" s="12"/>
      <c r="E33" s="61"/>
      <c r="F33" s="42"/>
      <c r="G33" s="10"/>
    </row>
    <row r="34" spans="1:7" ht="16.5" customHeight="1" thickBot="1">
      <c r="A34" s="6"/>
      <c r="B34" s="79" t="s">
        <v>115</v>
      </c>
      <c r="C34" s="60"/>
      <c r="D34" s="12"/>
      <c r="E34" s="61"/>
      <c r="F34" s="42"/>
      <c r="G34" s="10"/>
    </row>
    <row r="35" spans="1:7" ht="16.5" customHeight="1" thickBot="1">
      <c r="A35" s="6"/>
      <c r="B35" s="79" t="s">
        <v>116</v>
      </c>
      <c r="C35" s="60"/>
      <c r="D35" s="147"/>
      <c r="E35" s="61"/>
      <c r="F35" s="42"/>
      <c r="G35" s="10"/>
    </row>
    <row r="36" spans="1:7" ht="16.5" customHeight="1" thickBot="1">
      <c r="A36" s="6"/>
      <c r="B36" s="79" t="s">
        <v>117</v>
      </c>
      <c r="C36" s="60"/>
      <c r="D36" s="147"/>
      <c r="E36" s="61"/>
      <c r="F36" s="42"/>
      <c r="G36" s="10"/>
    </row>
    <row r="37" spans="1:7" ht="16.5" customHeight="1" thickBot="1">
      <c r="A37" s="6"/>
      <c r="B37" s="79" t="s">
        <v>118</v>
      </c>
      <c r="C37" s="60"/>
      <c r="D37" s="147"/>
      <c r="E37" s="61"/>
      <c r="F37" s="42"/>
      <c r="G37" s="10"/>
    </row>
    <row r="38" spans="1:7" ht="16.5" customHeight="1" thickBot="1">
      <c r="A38" s="6"/>
      <c r="B38" s="79" t="s">
        <v>119</v>
      </c>
      <c r="C38" s="60"/>
      <c r="D38" s="147"/>
      <c r="E38" s="61"/>
      <c r="F38" s="42"/>
      <c r="G38" s="10"/>
    </row>
    <row r="39" spans="1:7" ht="13.5" customHeight="1" thickBot="1">
      <c r="A39" s="6"/>
      <c r="B39" s="40"/>
      <c r="C39" s="8"/>
      <c r="D39" s="8"/>
      <c r="E39" s="8"/>
      <c r="F39" s="42"/>
      <c r="G39" s="10"/>
    </row>
    <row r="40" spans="1:7" ht="17.25" customHeight="1" thickBot="1" thickTop="1">
      <c r="A40" s="6"/>
      <c r="B40" s="148" t="s">
        <v>56</v>
      </c>
      <c r="C40" s="45">
        <f>SUM(C29:C38)</f>
        <v>0</v>
      </c>
      <c r="D40" s="89"/>
      <c r="E40" s="8"/>
      <c r="F40" s="42"/>
      <c r="G40" s="10"/>
    </row>
    <row r="41" spans="1:7" ht="14.25" customHeight="1" thickBot="1" thickTop="1">
      <c r="A41" s="6"/>
      <c r="B41" s="141"/>
      <c r="C41" s="64"/>
      <c r="D41" s="64"/>
      <c r="E41" s="64"/>
      <c r="F41" s="66"/>
      <c r="G41" s="10"/>
    </row>
    <row r="42" spans="1:7" ht="14.25" customHeight="1" thickBot="1" thickTop="1">
      <c r="A42" s="273"/>
      <c r="B42" s="275"/>
      <c r="C42" s="275"/>
      <c r="D42" s="275"/>
      <c r="E42" s="275"/>
      <c r="F42" s="275"/>
      <c r="G42" s="276"/>
    </row>
    <row r="43" spans="1:7" ht="13.5" customHeight="1">
      <c r="A43" s="6"/>
      <c r="B43" s="46"/>
      <c r="C43" s="13"/>
      <c r="D43" s="13"/>
      <c r="E43" s="13"/>
      <c r="F43" s="48"/>
      <c r="G43" s="10"/>
    </row>
    <row r="44" spans="1:7" ht="15.75" customHeight="1">
      <c r="A44" s="6"/>
      <c r="B44" s="278"/>
      <c r="C44" s="8"/>
      <c r="D44" s="8"/>
      <c r="E44" s="132" t="s">
        <v>293</v>
      </c>
      <c r="F44" s="279"/>
      <c r="G44" s="10"/>
    </row>
    <row r="45" spans="1:7" ht="15.75" customHeight="1" thickBot="1">
      <c r="A45" s="6"/>
      <c r="B45" s="278"/>
      <c r="C45" s="146" t="s">
        <v>155</v>
      </c>
      <c r="D45" s="76" t="s">
        <v>12</v>
      </c>
      <c r="E45" s="83" t="s">
        <v>129</v>
      </c>
      <c r="F45" s="279"/>
      <c r="G45" s="10"/>
    </row>
    <row r="46" spans="1:7" ht="16.5" customHeight="1" thickBot="1">
      <c r="A46" s="6"/>
      <c r="B46" s="348" t="s">
        <v>110</v>
      </c>
      <c r="C46" s="60"/>
      <c r="D46" s="147"/>
      <c r="E46" s="61"/>
      <c r="F46" s="279"/>
      <c r="G46" s="10"/>
    </row>
    <row r="47" spans="1:7" ht="16.5" customHeight="1" thickBot="1">
      <c r="A47" s="6"/>
      <c r="B47" s="348" t="s">
        <v>111</v>
      </c>
      <c r="C47" s="60"/>
      <c r="D47" s="147"/>
      <c r="E47" s="61"/>
      <c r="F47" s="279"/>
      <c r="G47" s="10"/>
    </row>
    <row r="48" spans="1:7" ht="16.5" customHeight="1" thickBot="1">
      <c r="A48" s="6"/>
      <c r="B48" s="348" t="s">
        <v>112</v>
      </c>
      <c r="C48" s="60"/>
      <c r="D48" s="147"/>
      <c r="E48" s="61"/>
      <c r="F48" s="279"/>
      <c r="G48" s="10"/>
    </row>
    <row r="49" spans="1:7" ht="16.5" customHeight="1" thickBot="1">
      <c r="A49" s="6"/>
      <c r="B49" s="348" t="s">
        <v>113</v>
      </c>
      <c r="C49" s="60"/>
      <c r="D49" s="147"/>
      <c r="E49" s="61"/>
      <c r="F49" s="279"/>
      <c r="G49" s="10"/>
    </row>
    <row r="50" spans="1:7" ht="16.5" customHeight="1" thickBot="1">
      <c r="A50" s="6"/>
      <c r="B50" s="348" t="s">
        <v>114</v>
      </c>
      <c r="C50" s="60"/>
      <c r="D50" s="147"/>
      <c r="E50" s="61"/>
      <c r="F50" s="279"/>
      <c r="G50" s="10"/>
    </row>
    <row r="51" spans="1:7" ht="16.5" customHeight="1" thickBot="1">
      <c r="A51" s="6"/>
      <c r="B51" s="348" t="s">
        <v>115</v>
      </c>
      <c r="C51" s="60"/>
      <c r="D51" s="147"/>
      <c r="E51" s="61"/>
      <c r="F51" s="279"/>
      <c r="G51" s="10"/>
    </row>
    <row r="52" spans="1:7" ht="16.5" customHeight="1" thickBot="1">
      <c r="A52" s="6"/>
      <c r="B52" s="348" t="s">
        <v>116</v>
      </c>
      <c r="C52" s="60"/>
      <c r="D52" s="147"/>
      <c r="E52" s="61"/>
      <c r="F52" s="279"/>
      <c r="G52" s="10"/>
    </row>
    <row r="53" spans="1:7" ht="16.5" customHeight="1" thickBot="1">
      <c r="A53" s="6"/>
      <c r="B53" s="348" t="s">
        <v>117</v>
      </c>
      <c r="C53" s="60"/>
      <c r="D53" s="147"/>
      <c r="E53" s="61"/>
      <c r="F53" s="279"/>
      <c r="G53" s="10"/>
    </row>
    <row r="54" spans="1:7" ht="16.5" customHeight="1" thickBot="1">
      <c r="A54" s="6"/>
      <c r="B54" s="348" t="s">
        <v>118</v>
      </c>
      <c r="C54" s="60"/>
      <c r="D54" s="147"/>
      <c r="E54" s="61"/>
      <c r="F54" s="279"/>
      <c r="G54" s="10"/>
    </row>
    <row r="55" spans="1:7" ht="16.5" customHeight="1" thickBot="1">
      <c r="A55" s="6"/>
      <c r="B55" s="348" t="s">
        <v>119</v>
      </c>
      <c r="C55" s="60"/>
      <c r="D55" s="147"/>
      <c r="E55" s="61"/>
      <c r="F55" s="279"/>
      <c r="G55" s="10"/>
    </row>
    <row r="56" spans="1:7" ht="13.5" customHeight="1" thickBot="1">
      <c r="A56" s="6"/>
      <c r="B56" s="278"/>
      <c r="C56" s="8"/>
      <c r="D56" s="8"/>
      <c r="E56" s="8"/>
      <c r="F56" s="279"/>
      <c r="G56" s="10"/>
    </row>
    <row r="57" spans="1:7" ht="17.25" customHeight="1" thickBot="1" thickTop="1">
      <c r="A57" s="6"/>
      <c r="B57" s="349" t="s">
        <v>56</v>
      </c>
      <c r="C57" s="45">
        <f>SUM(C46:C55)</f>
        <v>0</v>
      </c>
      <c r="D57" s="89"/>
      <c r="E57" s="8"/>
      <c r="F57" s="279"/>
      <c r="G57" s="10"/>
    </row>
    <row r="58" spans="1:7" ht="14.25" customHeight="1" thickBot="1" thickTop="1">
      <c r="A58" s="6"/>
      <c r="B58" s="280"/>
      <c r="C58" s="275"/>
      <c r="D58" s="275"/>
      <c r="E58" s="275"/>
      <c r="F58" s="282"/>
      <c r="G58" s="10"/>
    </row>
    <row r="59" spans="1:7" ht="14.25" customHeight="1" thickBot="1">
      <c r="A59" s="6"/>
      <c r="B59" s="8"/>
      <c r="C59" s="8"/>
      <c r="D59" s="8"/>
      <c r="E59" s="8"/>
      <c r="F59" s="8"/>
      <c r="G59" s="10"/>
    </row>
    <row r="60" spans="1:7" ht="16.5" customHeight="1" thickTop="1">
      <c r="A60" s="6"/>
      <c r="B60" s="36"/>
      <c r="C60" s="37"/>
      <c r="D60" s="37"/>
      <c r="E60" s="95"/>
      <c r="F60" s="39"/>
      <c r="G60" s="10"/>
    </row>
    <row r="61" spans="1:7" ht="15.75" customHeight="1">
      <c r="A61" s="6"/>
      <c r="B61" s="40"/>
      <c r="C61" s="8"/>
      <c r="D61" s="8"/>
      <c r="E61" s="132" t="s">
        <v>292</v>
      </c>
      <c r="F61" s="42"/>
      <c r="G61" s="10"/>
    </row>
    <row r="62" spans="1:7" ht="15.75" customHeight="1" thickBot="1">
      <c r="A62" s="6"/>
      <c r="B62" s="40"/>
      <c r="C62" s="146" t="s">
        <v>155</v>
      </c>
      <c r="D62" s="76" t="s">
        <v>12</v>
      </c>
      <c r="E62" s="83" t="s">
        <v>129</v>
      </c>
      <c r="F62" s="42"/>
      <c r="G62" s="10"/>
    </row>
    <row r="63" spans="1:7" ht="16.5" customHeight="1" thickBot="1">
      <c r="A63" s="6"/>
      <c r="B63" s="79" t="s">
        <v>110</v>
      </c>
      <c r="C63" s="60"/>
      <c r="D63" s="147"/>
      <c r="E63" s="61"/>
      <c r="F63" s="42"/>
      <c r="G63" s="10"/>
    </row>
    <row r="64" spans="1:7" ht="16.5" customHeight="1" thickBot="1">
      <c r="A64" s="6"/>
      <c r="B64" s="79" t="s">
        <v>111</v>
      </c>
      <c r="C64" s="60"/>
      <c r="D64" s="147"/>
      <c r="E64" s="61"/>
      <c r="F64" s="42"/>
      <c r="G64" s="10"/>
    </row>
    <row r="65" spans="1:7" ht="16.5" customHeight="1" thickBot="1">
      <c r="A65" s="6"/>
      <c r="B65" s="79" t="s">
        <v>112</v>
      </c>
      <c r="C65" s="60"/>
      <c r="D65" s="147"/>
      <c r="E65" s="61"/>
      <c r="F65" s="42"/>
      <c r="G65" s="10"/>
    </row>
    <row r="66" spans="1:7" ht="16.5" customHeight="1" thickBot="1">
      <c r="A66" s="6"/>
      <c r="B66" s="79" t="s">
        <v>113</v>
      </c>
      <c r="C66" s="60"/>
      <c r="D66" s="147"/>
      <c r="E66" s="61"/>
      <c r="F66" s="42"/>
      <c r="G66" s="10"/>
    </row>
    <row r="67" spans="1:7" ht="16.5" customHeight="1" thickBot="1">
      <c r="A67" s="6"/>
      <c r="B67" s="79" t="s">
        <v>114</v>
      </c>
      <c r="C67" s="60"/>
      <c r="D67" s="147"/>
      <c r="E67" s="61"/>
      <c r="F67" s="42"/>
      <c r="G67" s="10"/>
    </row>
    <row r="68" spans="1:7" ht="16.5" customHeight="1" thickBot="1">
      <c r="A68" s="6"/>
      <c r="B68" s="79" t="s">
        <v>115</v>
      </c>
      <c r="C68" s="60"/>
      <c r="D68" s="147"/>
      <c r="E68" s="61"/>
      <c r="F68" s="42"/>
      <c r="G68" s="10"/>
    </row>
    <row r="69" spans="1:7" ht="16.5" customHeight="1" thickBot="1">
      <c r="A69" s="6"/>
      <c r="B69" s="79" t="s">
        <v>116</v>
      </c>
      <c r="C69" s="60"/>
      <c r="D69" s="147"/>
      <c r="E69" s="61"/>
      <c r="F69" s="42"/>
      <c r="G69" s="10"/>
    </row>
    <row r="70" spans="1:7" ht="16.5" customHeight="1" thickBot="1">
      <c r="A70" s="6"/>
      <c r="B70" s="79" t="s">
        <v>117</v>
      </c>
      <c r="C70" s="60"/>
      <c r="D70" s="147"/>
      <c r="E70" s="61"/>
      <c r="F70" s="42"/>
      <c r="G70" s="10"/>
    </row>
    <row r="71" spans="1:7" ht="16.5" customHeight="1" thickBot="1">
      <c r="A71" s="6"/>
      <c r="B71" s="79" t="s">
        <v>118</v>
      </c>
      <c r="C71" s="60"/>
      <c r="D71" s="147"/>
      <c r="E71" s="61"/>
      <c r="F71" s="42"/>
      <c r="G71" s="10"/>
    </row>
    <row r="72" spans="1:7" ht="16.5" customHeight="1" thickBot="1">
      <c r="A72" s="6"/>
      <c r="B72" s="79" t="s">
        <v>119</v>
      </c>
      <c r="C72" s="60"/>
      <c r="D72" s="147"/>
      <c r="E72" s="61"/>
      <c r="F72" s="42"/>
      <c r="G72" s="10"/>
    </row>
    <row r="73" spans="1:7" ht="13.5" customHeight="1" thickBot="1">
      <c r="A73" s="6"/>
      <c r="B73" s="40"/>
      <c r="C73" s="8"/>
      <c r="D73" s="8"/>
      <c r="E73" s="8"/>
      <c r="F73" s="42"/>
      <c r="G73" s="10"/>
    </row>
    <row r="74" spans="1:7" ht="17.25" customHeight="1" thickBot="1" thickTop="1">
      <c r="A74" s="6"/>
      <c r="B74" s="149" t="s">
        <v>56</v>
      </c>
      <c r="C74" s="63">
        <f>SUM(C63:C72)</f>
        <v>0</v>
      </c>
      <c r="D74" s="150"/>
      <c r="E74" s="64"/>
      <c r="F74" s="66"/>
      <c r="G74" s="10"/>
    </row>
    <row r="75" spans="1:7" ht="17.25" customHeight="1" thickBot="1" thickTop="1">
      <c r="A75" s="6"/>
      <c r="B75" s="8"/>
      <c r="C75" s="424" t="s">
        <v>63</v>
      </c>
      <c r="D75" s="425"/>
      <c r="E75" s="426"/>
      <c r="F75" s="8"/>
      <c r="G75" s="10"/>
    </row>
    <row r="76" spans="1:7" ht="16.5" customHeight="1" thickBot="1">
      <c r="A76" s="6"/>
      <c r="B76" s="69" t="s">
        <v>64</v>
      </c>
      <c r="C76" s="410"/>
      <c r="D76" s="410"/>
      <c r="E76" s="410"/>
      <c r="F76" s="8"/>
      <c r="G76" s="10"/>
    </row>
    <row r="77" spans="1:7" ht="16.5" customHeight="1" thickBot="1">
      <c r="A77" s="6"/>
      <c r="B77" s="69" t="s">
        <v>65</v>
      </c>
      <c r="C77" s="410"/>
      <c r="D77" s="410"/>
      <c r="E77" s="410"/>
      <c r="F77" s="8"/>
      <c r="G77" s="10"/>
    </row>
    <row r="78" spans="1:7" ht="16.5" customHeight="1" thickBot="1">
      <c r="A78" s="6"/>
      <c r="B78" s="69" t="s">
        <v>66</v>
      </c>
      <c r="C78" s="410"/>
      <c r="D78" s="410"/>
      <c r="E78" s="410"/>
      <c r="F78" s="8"/>
      <c r="G78" s="10"/>
    </row>
    <row r="79" spans="1:7" ht="16.5" customHeight="1" thickBot="1">
      <c r="A79" s="6"/>
      <c r="B79" s="69" t="s">
        <v>67</v>
      </c>
      <c r="C79" s="410"/>
      <c r="D79" s="410"/>
      <c r="E79" s="410"/>
      <c r="F79" s="8"/>
      <c r="G79" s="10"/>
    </row>
    <row r="80" spans="1:7" ht="16.5" customHeight="1" thickBot="1">
      <c r="A80" s="6"/>
      <c r="B80" s="69" t="s">
        <v>68</v>
      </c>
      <c r="C80" s="410"/>
      <c r="D80" s="410"/>
      <c r="E80" s="410"/>
      <c r="F80" s="8"/>
      <c r="G80" s="10"/>
    </row>
    <row r="81" spans="1:7" ht="16.5" customHeight="1" thickBot="1">
      <c r="A81" s="6"/>
      <c r="B81" s="69" t="s">
        <v>69</v>
      </c>
      <c r="C81" s="410"/>
      <c r="D81" s="410"/>
      <c r="E81" s="410"/>
      <c r="F81" s="8"/>
      <c r="G81" s="10"/>
    </row>
    <row r="82" spans="1:7" ht="16.5" customHeight="1" thickBot="1">
      <c r="A82" s="6"/>
      <c r="B82" s="69" t="s">
        <v>70</v>
      </c>
      <c r="C82" s="410"/>
      <c r="D82" s="410"/>
      <c r="E82" s="410"/>
      <c r="F82" s="8"/>
      <c r="G82" s="10"/>
    </row>
    <row r="83" spans="1:7" ht="16.5" customHeight="1" thickBot="1">
      <c r="A83" s="6"/>
      <c r="B83" s="69" t="s">
        <v>71</v>
      </c>
      <c r="C83" s="410"/>
      <c r="D83" s="410"/>
      <c r="E83" s="410"/>
      <c r="F83" s="8"/>
      <c r="G83" s="10"/>
    </row>
    <row r="84" spans="1:7" ht="13.5" customHeight="1" thickBot="1">
      <c r="A84" s="24"/>
      <c r="B84" s="26"/>
      <c r="C84" s="26"/>
      <c r="D84" s="26"/>
      <c r="E84" s="26"/>
      <c r="F84" s="26"/>
      <c r="G84" s="27"/>
    </row>
    <row r="85" ht="13.5" customHeight="1" thickTop="1"/>
  </sheetData>
  <sheetProtection/>
  <mergeCells count="9">
    <mergeCell ref="C75:E75"/>
    <mergeCell ref="C76:E76"/>
    <mergeCell ref="C77:E77"/>
    <mergeCell ref="C78:E78"/>
    <mergeCell ref="C83:E83"/>
    <mergeCell ref="C79:E79"/>
    <mergeCell ref="C80:E80"/>
    <mergeCell ref="C81:E81"/>
    <mergeCell ref="C82:E82"/>
  </mergeCells>
  <printOptions horizontalCentered="1"/>
  <pageMargins left="0.5" right="0.25" top="0.75" bottom="0.5" header="0.5" footer="0.5"/>
  <pageSetup fitToHeight="13" horizontalDpi="600" verticalDpi="600" orientation="portrait" scale="91" r:id="rId1"/>
  <headerFooter alignWithMargins="0">
    <oddFooter>&amp;RPage &amp;P of &amp;N</oddFooter>
  </headerFooter>
  <rowBreaks count="1" manualBreakCount="1">
    <brk id="42" max="255" man="1"/>
  </rowBreaks>
</worksheet>
</file>

<file path=xl/worksheets/sheet7.xml><?xml version="1.0" encoding="utf-8"?>
<worksheet xmlns="http://schemas.openxmlformats.org/spreadsheetml/2006/main" xmlns:r="http://schemas.openxmlformats.org/officeDocument/2006/relationships">
  <dimension ref="A1:I167"/>
  <sheetViews>
    <sheetView zoomScale="60" zoomScaleNormal="60" workbookViewId="0" topLeftCell="A1">
      <selection activeCell="A26" sqref="A26"/>
    </sheetView>
  </sheetViews>
  <sheetFormatPr defaultColWidth="9.140625" defaultRowHeight="15" customHeight="1"/>
  <cols>
    <col min="1" max="1" width="1.7109375" style="30" customWidth="1"/>
    <col min="2" max="2" width="9.28125" style="30" customWidth="1"/>
    <col min="3" max="3" width="53.00390625" style="30" customWidth="1"/>
    <col min="4" max="4" width="22.421875" style="30" customWidth="1"/>
    <col min="5" max="5" width="20.57421875" style="30" customWidth="1"/>
    <col min="6" max="6" width="19.421875" style="30" customWidth="1"/>
    <col min="7" max="8" width="15.7109375" style="30" customWidth="1"/>
    <col min="9" max="9" width="0.71875" style="30" customWidth="1"/>
    <col min="10" max="16384" width="10.8515625" style="30" customWidth="1"/>
  </cols>
  <sheetData>
    <row r="1" spans="1:9" ht="15.75" thickTop="1">
      <c r="A1" s="151"/>
      <c r="B1" s="152"/>
      <c r="C1" s="152"/>
      <c r="D1" s="152"/>
      <c r="E1" s="152"/>
      <c r="F1" s="152"/>
      <c r="G1" s="152"/>
      <c r="H1" s="152"/>
      <c r="I1" s="153"/>
    </row>
    <row r="2" spans="1:9" ht="18.75" customHeight="1">
      <c r="A2" s="31"/>
      <c r="B2" s="32"/>
      <c r="C2" s="32"/>
      <c r="D2" s="9" t="s">
        <v>159</v>
      </c>
      <c r="E2" s="32"/>
      <c r="F2" s="32"/>
      <c r="G2" s="32"/>
      <c r="H2" s="32"/>
      <c r="I2" s="34"/>
    </row>
    <row r="3" spans="1:9" ht="18.75" customHeight="1">
      <c r="A3" s="31"/>
      <c r="B3" s="32"/>
      <c r="C3" s="32"/>
      <c r="D3" s="9" t="s">
        <v>160</v>
      </c>
      <c r="E3" s="14"/>
      <c r="F3" s="14"/>
      <c r="G3" s="14"/>
      <c r="H3" s="14"/>
      <c r="I3" s="154"/>
    </row>
    <row r="4" spans="1:9" ht="16.5" customHeight="1">
      <c r="A4" s="31"/>
      <c r="B4" s="32"/>
      <c r="C4" s="32"/>
      <c r="D4" s="11" t="str">
        <f>"FOR "&amp;YearType&amp;" YEAR "&amp;Year</f>
        <v>FOR CALENDAR YEAR 2006</v>
      </c>
      <c r="E4" s="155"/>
      <c r="F4" s="155"/>
      <c r="G4" s="155"/>
      <c r="H4" s="155"/>
      <c r="I4" s="156"/>
    </row>
    <row r="5" spans="1:9" ht="16.5" customHeight="1" thickBot="1">
      <c r="A5" s="31"/>
      <c r="B5" s="32"/>
      <c r="C5" s="32"/>
      <c r="D5" s="11"/>
      <c r="E5" s="155"/>
      <c r="F5" s="155"/>
      <c r="G5" s="155"/>
      <c r="H5" s="155"/>
      <c r="I5" s="156"/>
    </row>
    <row r="6" spans="1:9" ht="30" customHeight="1" thickBot="1" thickTop="1">
      <c r="A6" s="31"/>
      <c r="B6" s="293" t="s">
        <v>1</v>
      </c>
      <c r="C6" s="390" t="str">
        <f>carrierName</f>
        <v>XXXXXXX</v>
      </c>
      <c r="D6" s="32"/>
      <c r="E6" s="32"/>
      <c r="F6" s="32"/>
      <c r="G6" s="32"/>
      <c r="H6" s="32"/>
      <c r="I6" s="34"/>
    </row>
    <row r="7" spans="1:9" ht="21.75" customHeight="1" thickBot="1" thickTop="1">
      <c r="A7" s="31"/>
      <c r="B7" s="33" t="s">
        <v>45</v>
      </c>
      <c r="C7" s="390" t="str">
        <f>FEHBCode</f>
        <v>XX</v>
      </c>
      <c r="D7" s="32"/>
      <c r="E7" s="32"/>
      <c r="F7" s="32"/>
      <c r="G7" s="32"/>
      <c r="H7" s="32"/>
      <c r="I7" s="34"/>
    </row>
    <row r="8" spans="1:9" ht="0" customHeight="1" hidden="1" thickBot="1" thickTop="1">
      <c r="A8" s="31"/>
      <c r="B8" s="35"/>
      <c r="C8" s="8"/>
      <c r="D8" s="32"/>
      <c r="E8" s="32"/>
      <c r="F8" s="32"/>
      <c r="G8" s="32"/>
      <c r="H8" s="32"/>
      <c r="I8" s="34"/>
    </row>
    <row r="9" spans="1:9" s="157" customFormat="1" ht="33.75" customHeight="1" thickBot="1" thickTop="1">
      <c r="A9" s="158"/>
      <c r="B9" s="159"/>
      <c r="C9" s="160"/>
      <c r="D9" s="260" t="s">
        <v>161</v>
      </c>
      <c r="E9" s="261" t="s">
        <v>162</v>
      </c>
      <c r="F9" s="261" t="s">
        <v>163</v>
      </c>
      <c r="G9" s="260" t="s">
        <v>293</v>
      </c>
      <c r="H9" s="262" t="s">
        <v>292</v>
      </c>
      <c r="I9" s="162"/>
    </row>
    <row r="10" spans="1:9" ht="18.75" customHeight="1" thickBot="1">
      <c r="A10" s="31"/>
      <c r="B10" s="163"/>
      <c r="C10" s="164" t="s">
        <v>164</v>
      </c>
      <c r="D10" s="32"/>
      <c r="E10" s="32"/>
      <c r="F10" s="32"/>
      <c r="G10" s="32"/>
      <c r="H10" s="140"/>
      <c r="I10" s="34"/>
    </row>
    <row r="11" spans="1:9" ht="18.75" customHeight="1" thickBot="1" thickTop="1">
      <c r="A11" s="31"/>
      <c r="B11" s="139"/>
      <c r="C11" s="165" t="s">
        <v>165</v>
      </c>
      <c r="D11" s="45">
        <f>SUM(E11:H11)</f>
        <v>0</v>
      </c>
      <c r="E11" s="45">
        <f>SUM(E12:E13)</f>
        <v>0</v>
      </c>
      <c r="F11" s="45">
        <f>SUM(F12:F13)</f>
        <v>0</v>
      </c>
      <c r="G11" s="45">
        <f>SUM(G12:G13)</f>
        <v>0</v>
      </c>
      <c r="H11" s="166">
        <f>SUM(H12:H13)</f>
        <v>0</v>
      </c>
      <c r="I11" s="34"/>
    </row>
    <row r="12" spans="1:9" ht="18.75" customHeight="1" thickBot="1" thickTop="1">
      <c r="A12" s="31"/>
      <c r="B12" s="139"/>
      <c r="C12" s="167" t="s">
        <v>166</v>
      </c>
      <c r="D12" s="45">
        <f>SUM(E12:H12)</f>
        <v>0</v>
      </c>
      <c r="E12" s="21">
        <v>0</v>
      </c>
      <c r="F12" s="21">
        <v>0</v>
      </c>
      <c r="G12" s="21">
        <v>0</v>
      </c>
      <c r="H12" s="168">
        <v>0</v>
      </c>
      <c r="I12" s="34"/>
    </row>
    <row r="13" spans="1:9" ht="18.75" customHeight="1" thickBot="1" thickTop="1">
      <c r="A13" s="31"/>
      <c r="B13" s="139"/>
      <c r="C13" s="169" t="s">
        <v>167</v>
      </c>
      <c r="D13" s="45">
        <f>SUM(E13:H13)</f>
        <v>0</v>
      </c>
      <c r="E13" s="21">
        <v>0</v>
      </c>
      <c r="F13" s="21">
        <v>0</v>
      </c>
      <c r="G13" s="21">
        <v>0</v>
      </c>
      <c r="H13" s="170">
        <v>0</v>
      </c>
      <c r="I13" s="34"/>
    </row>
    <row r="14" spans="1:9" ht="18.75" customHeight="1" thickBot="1" thickTop="1">
      <c r="A14" s="31"/>
      <c r="B14" s="139"/>
      <c r="C14" s="171"/>
      <c r="D14" s="8"/>
      <c r="E14" s="8"/>
      <c r="F14" s="8"/>
      <c r="G14" s="8"/>
      <c r="H14" s="42"/>
      <c r="I14" s="34"/>
    </row>
    <row r="15" spans="1:9" ht="18.75" customHeight="1" thickBot="1" thickTop="1">
      <c r="A15" s="31"/>
      <c r="B15" s="139"/>
      <c r="C15" s="172" t="s">
        <v>168</v>
      </c>
      <c r="D15" s="45">
        <f>SUM(E15:H15)</f>
        <v>0</v>
      </c>
      <c r="E15" s="45">
        <f>SUM(E16:E17)</f>
        <v>0</v>
      </c>
      <c r="F15" s="45">
        <f>SUM(F16:F17)</f>
        <v>0</v>
      </c>
      <c r="G15" s="45">
        <f>SUM(G16:G17)</f>
        <v>0</v>
      </c>
      <c r="H15" s="166">
        <f>SUM(H16:H17)</f>
        <v>0</v>
      </c>
      <c r="I15" s="34"/>
    </row>
    <row r="16" spans="1:9" ht="18.75" customHeight="1" thickBot="1" thickTop="1">
      <c r="A16" s="31"/>
      <c r="B16" s="139"/>
      <c r="C16" s="167" t="s">
        <v>166</v>
      </c>
      <c r="D16" s="45">
        <f>SUM(E16:H16)</f>
        <v>0</v>
      </c>
      <c r="E16" s="21">
        <v>0</v>
      </c>
      <c r="F16" s="21">
        <v>0</v>
      </c>
      <c r="G16" s="21">
        <v>0</v>
      </c>
      <c r="H16" s="168">
        <v>0</v>
      </c>
      <c r="I16" s="34"/>
    </row>
    <row r="17" spans="1:9" ht="18.75" customHeight="1" thickBot="1" thickTop="1">
      <c r="A17" s="31"/>
      <c r="B17" s="139"/>
      <c r="C17" s="169" t="s">
        <v>167</v>
      </c>
      <c r="D17" s="45">
        <f>SUM(E17:H17)</f>
        <v>0</v>
      </c>
      <c r="E17" s="21">
        <v>0</v>
      </c>
      <c r="F17" s="21">
        <v>0</v>
      </c>
      <c r="G17" s="21">
        <v>0</v>
      </c>
      <c r="H17" s="170">
        <v>0</v>
      </c>
      <c r="I17" s="34"/>
    </row>
    <row r="18" spans="1:9" ht="18.75" customHeight="1" thickBot="1" thickTop="1">
      <c r="A18" s="31"/>
      <c r="B18" s="139"/>
      <c r="C18" s="171"/>
      <c r="D18" s="8"/>
      <c r="E18" s="8"/>
      <c r="F18" s="8"/>
      <c r="G18" s="8"/>
      <c r="H18" s="42"/>
      <c r="I18" s="34"/>
    </row>
    <row r="19" spans="1:9" ht="18.75" customHeight="1" thickBot="1" thickTop="1">
      <c r="A19" s="31"/>
      <c r="B19" s="139"/>
      <c r="C19" s="173" t="s">
        <v>169</v>
      </c>
      <c r="D19" s="45">
        <f>SUM(E19:H19)</f>
        <v>0</v>
      </c>
      <c r="E19" s="45">
        <f>SUM(E20:E21)</f>
        <v>0</v>
      </c>
      <c r="F19" s="45">
        <f>SUM(F20:F21)</f>
        <v>0</v>
      </c>
      <c r="G19" s="45">
        <f>SUM(G20:G21)</f>
        <v>0</v>
      </c>
      <c r="H19" s="166">
        <f>SUM(H20:H21)</f>
        <v>0</v>
      </c>
      <c r="I19" s="34"/>
    </row>
    <row r="20" spans="1:9" ht="18.75" customHeight="1" thickBot="1" thickTop="1">
      <c r="A20" s="31"/>
      <c r="B20" s="139"/>
      <c r="C20" s="167" t="s">
        <v>166</v>
      </c>
      <c r="D20" s="45">
        <f>SUM(E20:H20)</f>
        <v>0</v>
      </c>
      <c r="E20" s="21">
        <v>0</v>
      </c>
      <c r="F20" s="21">
        <v>0</v>
      </c>
      <c r="G20" s="21">
        <v>0</v>
      </c>
      <c r="H20" s="168">
        <v>0</v>
      </c>
      <c r="I20" s="34"/>
    </row>
    <row r="21" spans="1:9" ht="18.75" customHeight="1" thickBot="1" thickTop="1">
      <c r="A21" s="31"/>
      <c r="B21" s="139"/>
      <c r="C21" s="169" t="s">
        <v>167</v>
      </c>
      <c r="D21" s="45">
        <f>SUM(E21:H21)</f>
        <v>0</v>
      </c>
      <c r="E21" s="21">
        <v>0</v>
      </c>
      <c r="F21" s="21">
        <v>0</v>
      </c>
      <c r="G21" s="21">
        <v>0</v>
      </c>
      <c r="H21" s="170">
        <v>0</v>
      </c>
      <c r="I21" s="34"/>
    </row>
    <row r="22" spans="1:9" ht="18.75" customHeight="1" thickBot="1" thickTop="1">
      <c r="A22" s="31"/>
      <c r="B22" s="139"/>
      <c r="C22" s="171"/>
      <c r="D22" s="8"/>
      <c r="E22" s="8"/>
      <c r="F22" s="8"/>
      <c r="G22" s="8"/>
      <c r="H22" s="42"/>
      <c r="I22" s="34"/>
    </row>
    <row r="23" spans="1:9" ht="18.75" customHeight="1" thickBot="1" thickTop="1">
      <c r="A23" s="31"/>
      <c r="B23" s="139"/>
      <c r="C23" s="174" t="s">
        <v>170</v>
      </c>
      <c r="D23" s="45">
        <f>SUM(E23:H23)</f>
        <v>0</v>
      </c>
      <c r="E23" s="45">
        <f>E11+E19-E15</f>
        <v>0</v>
      </c>
      <c r="F23" s="45">
        <f>F11+F19-F15</f>
        <v>0</v>
      </c>
      <c r="G23" s="45">
        <f>G11+G19-G15</f>
        <v>0</v>
      </c>
      <c r="H23" s="166">
        <f>H11+H19-H15</f>
        <v>0</v>
      </c>
      <c r="I23" s="34"/>
    </row>
    <row r="24" spans="1:9" ht="18.75" customHeight="1" thickBot="1" thickTop="1">
      <c r="A24" s="31"/>
      <c r="B24" s="139"/>
      <c r="C24" s="175" t="s">
        <v>171</v>
      </c>
      <c r="D24" s="45">
        <f>SUM(E24:H24)</f>
        <v>0</v>
      </c>
      <c r="E24" s="21">
        <v>0</v>
      </c>
      <c r="F24" s="21">
        <v>0</v>
      </c>
      <c r="G24" s="21">
        <v>0</v>
      </c>
      <c r="H24" s="168">
        <v>0</v>
      </c>
      <c r="I24" s="34"/>
    </row>
    <row r="25" spans="1:9" ht="18.75" customHeight="1" thickBot="1" thickTop="1">
      <c r="A25" s="31"/>
      <c r="B25" s="139"/>
      <c r="C25" s="176" t="s">
        <v>172</v>
      </c>
      <c r="D25" s="45">
        <f>SUM(E25:H25)</f>
        <v>0</v>
      </c>
      <c r="E25" s="45">
        <f>SUM(E23:E24)</f>
        <v>0</v>
      </c>
      <c r="F25" s="45">
        <f>SUM(F23:F24)</f>
        <v>0</v>
      </c>
      <c r="G25" s="45">
        <f>SUM(G23:G24)</f>
        <v>0</v>
      </c>
      <c r="H25" s="177">
        <f>SUM(H23:H24)</f>
        <v>0</v>
      </c>
      <c r="I25" s="34"/>
    </row>
    <row r="26" spans="1:9" ht="18.75" customHeight="1" thickTop="1">
      <c r="A26" s="31"/>
      <c r="B26" s="139"/>
      <c r="C26" s="7"/>
      <c r="D26" s="32"/>
      <c r="E26" s="32"/>
      <c r="F26" s="32"/>
      <c r="G26" s="32"/>
      <c r="H26" s="140"/>
      <c r="I26" s="34"/>
    </row>
    <row r="27" spans="1:9" ht="18.75" customHeight="1" thickBot="1">
      <c r="A27" s="31"/>
      <c r="B27" s="163"/>
      <c r="C27" s="178" t="s">
        <v>173</v>
      </c>
      <c r="D27" s="32"/>
      <c r="E27" s="32"/>
      <c r="F27" s="32"/>
      <c r="G27" s="32"/>
      <c r="H27" s="140"/>
      <c r="I27" s="34"/>
    </row>
    <row r="28" spans="1:9" ht="18.75" customHeight="1" thickBot="1" thickTop="1">
      <c r="A28" s="31"/>
      <c r="B28" s="139"/>
      <c r="C28" s="165" t="s">
        <v>174</v>
      </c>
      <c r="D28" s="45">
        <f>SUM(E28:H28)</f>
        <v>0</v>
      </c>
      <c r="E28" s="45">
        <f>'Health Benefit Charges Paid'!D194</f>
        <v>0</v>
      </c>
      <c r="F28" s="45">
        <f>'Health Benefit Charges Paid'!D280</f>
        <v>0</v>
      </c>
      <c r="G28" s="45">
        <f>'Health Benefit Charges Paid'!D366</f>
        <v>0</v>
      </c>
      <c r="H28" s="166">
        <f>'Health Benefit Charges Paid'!D452</f>
        <v>0</v>
      </c>
      <c r="I28" s="34"/>
    </row>
    <row r="29" spans="1:9" ht="18.75" customHeight="1" thickBot="1" thickTop="1">
      <c r="A29" s="31"/>
      <c r="B29" s="139"/>
      <c r="C29" s="172" t="s">
        <v>175</v>
      </c>
      <c r="D29" s="45">
        <f>SUM(E29:H29)</f>
        <v>0</v>
      </c>
      <c r="E29" s="45">
        <f>E31-E30</f>
        <v>0</v>
      </c>
      <c r="F29" s="45">
        <f>F31-F30</f>
        <v>0</v>
      </c>
      <c r="G29" s="45">
        <f>G31-G30</f>
        <v>0</v>
      </c>
      <c r="H29" s="166">
        <f>H31-H30</f>
        <v>0</v>
      </c>
      <c r="I29" s="34"/>
    </row>
    <row r="30" spans="1:9" ht="18.75" customHeight="1" thickBot="1" thickTop="1">
      <c r="A30" s="31"/>
      <c r="B30" s="139"/>
      <c r="C30" s="167" t="s">
        <v>176</v>
      </c>
      <c r="D30" s="45">
        <f>SUM(E30:H30)</f>
        <v>0</v>
      </c>
      <c r="E30" s="45">
        <f>'Health Benefit Charges Paid'!D114</f>
        <v>0</v>
      </c>
      <c r="F30" s="45">
        <f>'Health Benefit Charges Paid'!D200</f>
        <v>0</v>
      </c>
      <c r="G30" s="45">
        <f>'Health Benefit Charges Paid'!D286</f>
        <v>0</v>
      </c>
      <c r="H30" s="166">
        <f>'Health Benefit Charges Paid'!D372</f>
        <v>0</v>
      </c>
      <c r="I30" s="34"/>
    </row>
    <row r="31" spans="1:9" ht="18.75" customHeight="1" thickBot="1" thickTop="1">
      <c r="A31" s="31"/>
      <c r="B31" s="139"/>
      <c r="C31" s="169" t="s">
        <v>177</v>
      </c>
      <c r="D31" s="45">
        <f>SUM(E31:H31)</f>
        <v>0</v>
      </c>
      <c r="E31" s="45">
        <f>'Health Benefit Charges Paid'!D115</f>
        <v>0</v>
      </c>
      <c r="F31" s="45">
        <f>'Health Benefit Charges Paid'!D201</f>
        <v>0</v>
      </c>
      <c r="G31" s="45">
        <f>'Health Benefit Charges Paid'!D287</f>
        <v>0</v>
      </c>
      <c r="H31" s="166">
        <f>'Health Benefit Charges Paid'!D373</f>
        <v>0</v>
      </c>
      <c r="I31" s="34"/>
    </row>
    <row r="32" spans="1:9" ht="18.75" customHeight="1" thickBot="1" thickTop="1">
      <c r="A32" s="31"/>
      <c r="B32" s="139"/>
      <c r="C32" s="173" t="s">
        <v>178</v>
      </c>
      <c r="D32" s="45">
        <f>SUM(E32:H32)</f>
        <v>0</v>
      </c>
      <c r="E32" s="45">
        <f>SUM(E28:E29)</f>
        <v>0</v>
      </c>
      <c r="F32" s="45">
        <f>SUM(F28:F29)</f>
        <v>0</v>
      </c>
      <c r="G32" s="45">
        <f>SUM(G28:G29)</f>
        <v>0</v>
      </c>
      <c r="H32" s="166">
        <f>SUM(H28:H29)</f>
        <v>0</v>
      </c>
      <c r="I32" s="34"/>
    </row>
    <row r="33" spans="1:9" ht="18.75" customHeight="1" thickTop="1">
      <c r="A33" s="31"/>
      <c r="B33" s="139"/>
      <c r="C33" s="179"/>
      <c r="D33" s="32"/>
      <c r="E33" s="32"/>
      <c r="F33" s="32"/>
      <c r="G33" s="32"/>
      <c r="H33" s="140"/>
      <c r="I33" s="34"/>
    </row>
    <row r="34" spans="1:9" ht="18.75" customHeight="1" thickBot="1">
      <c r="A34" s="31"/>
      <c r="B34" s="163"/>
      <c r="C34" s="180" t="s">
        <v>179</v>
      </c>
      <c r="D34" s="32"/>
      <c r="E34" s="32"/>
      <c r="F34" s="32"/>
      <c r="G34" s="32"/>
      <c r="H34" s="140"/>
      <c r="I34" s="34"/>
    </row>
    <row r="35" spans="1:9" ht="18.75" customHeight="1" thickBot="1" thickTop="1">
      <c r="A35" s="31"/>
      <c r="B35" s="139"/>
      <c r="C35" s="165" t="s">
        <v>174</v>
      </c>
      <c r="D35" s="45">
        <f aca="true" t="shared" si="0" ref="D35:D40">SUM(E35:H35)</f>
        <v>0</v>
      </c>
      <c r="E35" s="21">
        <v>0</v>
      </c>
      <c r="F35" s="21">
        <v>0</v>
      </c>
      <c r="G35" s="21">
        <v>0</v>
      </c>
      <c r="H35" s="168">
        <v>0</v>
      </c>
      <c r="I35" s="34"/>
    </row>
    <row r="36" spans="1:9" ht="18.75" customHeight="1" thickBot="1" thickTop="1">
      <c r="A36" s="31"/>
      <c r="B36" s="139"/>
      <c r="C36" s="172" t="s">
        <v>180</v>
      </c>
      <c r="D36" s="45">
        <f t="shared" si="0"/>
        <v>0</v>
      </c>
      <c r="E36" s="45">
        <f>'Administrative Expenses'!E38</f>
        <v>0</v>
      </c>
      <c r="F36" s="45">
        <f>'Administrative Expenses'!F38</f>
        <v>0</v>
      </c>
      <c r="G36" s="45">
        <f>'Administrative Expenses'!G38</f>
        <v>0</v>
      </c>
      <c r="H36" s="88">
        <f>'Administrative Expenses'!H38</f>
        <v>0</v>
      </c>
      <c r="I36" s="34"/>
    </row>
    <row r="37" spans="1:9" ht="18.75" customHeight="1" thickBot="1" thickTop="1">
      <c r="A37" s="31"/>
      <c r="B37" s="139"/>
      <c r="C37" s="173" t="s">
        <v>175</v>
      </c>
      <c r="D37" s="45">
        <f t="shared" si="0"/>
        <v>0</v>
      </c>
      <c r="E37" s="45">
        <f>E39-E38</f>
        <v>0</v>
      </c>
      <c r="F37" s="45">
        <f>F39-F38</f>
        <v>0</v>
      </c>
      <c r="G37" s="45">
        <f>G39-G38</f>
        <v>0</v>
      </c>
      <c r="H37" s="166">
        <f>H39-H38</f>
        <v>0</v>
      </c>
      <c r="I37" s="34"/>
    </row>
    <row r="38" spans="1:9" ht="18.75" customHeight="1" thickBot="1" thickTop="1">
      <c r="A38" s="31"/>
      <c r="B38" s="139"/>
      <c r="C38" s="167" t="s">
        <v>176</v>
      </c>
      <c r="D38" s="45">
        <f t="shared" si="0"/>
        <v>0</v>
      </c>
      <c r="E38" s="21">
        <v>0</v>
      </c>
      <c r="F38" s="21">
        <v>0</v>
      </c>
      <c r="G38" s="21">
        <v>0</v>
      </c>
      <c r="H38" s="168">
        <v>0</v>
      </c>
      <c r="I38" s="34"/>
    </row>
    <row r="39" spans="1:9" ht="18.75" customHeight="1" thickBot="1" thickTop="1">
      <c r="A39" s="31"/>
      <c r="B39" s="139"/>
      <c r="C39" s="169" t="s">
        <v>177</v>
      </c>
      <c r="D39" s="45">
        <f t="shared" si="0"/>
        <v>0</v>
      </c>
      <c r="E39" s="21">
        <v>0</v>
      </c>
      <c r="F39" s="21">
        <v>0</v>
      </c>
      <c r="G39" s="21">
        <v>0</v>
      </c>
      <c r="H39" s="170">
        <v>0</v>
      </c>
      <c r="I39" s="34"/>
    </row>
    <row r="40" spans="1:9" ht="18.75" customHeight="1" thickBot="1" thickTop="1">
      <c r="A40" s="31"/>
      <c r="B40" s="139"/>
      <c r="C40" s="174" t="s">
        <v>181</v>
      </c>
      <c r="D40" s="45">
        <f t="shared" si="0"/>
        <v>0</v>
      </c>
      <c r="E40" s="45">
        <f>SUM(E35:E37)</f>
        <v>0</v>
      </c>
      <c r="F40" s="45">
        <f>SUM(F35:F37)</f>
        <v>0</v>
      </c>
      <c r="G40" s="45">
        <f>SUM(G35:G37)</f>
        <v>0</v>
      </c>
      <c r="H40" s="177">
        <f>SUM(H35:H37)</f>
        <v>0</v>
      </c>
      <c r="I40" s="34"/>
    </row>
    <row r="41" spans="1:9" ht="18.75" customHeight="1" thickTop="1">
      <c r="A41" s="31"/>
      <c r="B41" s="139"/>
      <c r="C41" s="179"/>
      <c r="D41" s="32"/>
      <c r="E41" s="32"/>
      <c r="F41" s="32"/>
      <c r="G41" s="32"/>
      <c r="H41" s="140"/>
      <c r="I41" s="34"/>
    </row>
    <row r="42" spans="1:9" ht="18.75" customHeight="1" thickBot="1">
      <c r="A42" s="31"/>
      <c r="B42" s="163"/>
      <c r="C42" s="181" t="s">
        <v>182</v>
      </c>
      <c r="D42" s="32"/>
      <c r="E42" s="32"/>
      <c r="F42" s="32"/>
      <c r="G42" s="32"/>
      <c r="H42" s="140"/>
      <c r="I42" s="34"/>
    </row>
    <row r="43" spans="1:9" ht="18.75" customHeight="1" thickBot="1" thickTop="1">
      <c r="A43" s="31"/>
      <c r="B43" s="163"/>
      <c r="C43" s="165" t="s">
        <v>183</v>
      </c>
      <c r="D43" s="45">
        <f>SUM(E43:H43)</f>
        <v>0</v>
      </c>
      <c r="E43" s="60">
        <v>0</v>
      </c>
      <c r="F43" s="60">
        <v>0</v>
      </c>
      <c r="G43" s="60"/>
      <c r="H43" s="168">
        <v>0</v>
      </c>
      <c r="I43" s="34"/>
    </row>
    <row r="44" spans="1:9" ht="18.75" customHeight="1" thickBot="1" thickTop="1">
      <c r="A44" s="31"/>
      <c r="B44" s="163"/>
      <c r="C44" s="172" t="s">
        <v>184</v>
      </c>
      <c r="D44" s="45">
        <f>SUM(E44:H44)</f>
        <v>0</v>
      </c>
      <c r="E44" s="60">
        <v>0</v>
      </c>
      <c r="F44" s="60">
        <v>0</v>
      </c>
      <c r="G44" s="60">
        <v>0</v>
      </c>
      <c r="H44" s="170"/>
      <c r="I44" s="34"/>
    </row>
    <row r="45" spans="1:9" ht="18.75" customHeight="1" thickBot="1" thickTop="1">
      <c r="A45" s="31"/>
      <c r="B45" s="163"/>
      <c r="C45" s="173" t="s">
        <v>185</v>
      </c>
      <c r="D45" s="45">
        <f>SUM(E45:H45)</f>
        <v>0</v>
      </c>
      <c r="E45" s="21">
        <v>0</v>
      </c>
      <c r="F45" s="21">
        <v>0</v>
      </c>
      <c r="G45" s="21">
        <v>0</v>
      </c>
      <c r="H45" s="170">
        <v>0</v>
      </c>
      <c r="I45" s="34"/>
    </row>
    <row r="46" spans="1:9" ht="18.75" customHeight="1" thickBot="1" thickTop="1">
      <c r="A46" s="31"/>
      <c r="B46" s="163"/>
      <c r="C46" s="182" t="s">
        <v>128</v>
      </c>
      <c r="D46" s="45">
        <f>SUM(E46:H46)</f>
        <v>0</v>
      </c>
      <c r="E46" s="45">
        <f>SUM(D62:D71)</f>
        <v>0</v>
      </c>
      <c r="F46" s="45">
        <f>SUM(D75:D84)</f>
        <v>0</v>
      </c>
      <c r="G46" s="45">
        <f>SUM(D88:D97)</f>
        <v>0</v>
      </c>
      <c r="H46" s="177">
        <f>SUM(D101:D110)</f>
        <v>0</v>
      </c>
      <c r="I46" s="34"/>
    </row>
    <row r="47" spans="1:9" ht="18.75" customHeight="1" thickBot="1" thickTop="1">
      <c r="A47" s="31"/>
      <c r="B47" s="163"/>
      <c r="C47" s="175" t="s">
        <v>186</v>
      </c>
      <c r="D47" s="45">
        <f>SUM(E47:H47)</f>
        <v>0</v>
      </c>
      <c r="E47" s="45">
        <f>SUM(E43:E46)</f>
        <v>0</v>
      </c>
      <c r="F47" s="45">
        <f>SUM(F43:F46)</f>
        <v>0</v>
      </c>
      <c r="G47" s="45">
        <f>SUM(G43:G46)</f>
        <v>0</v>
      </c>
      <c r="H47" s="45">
        <f>SUM(H43:H46)</f>
        <v>0</v>
      </c>
      <c r="I47" s="34"/>
    </row>
    <row r="48" spans="1:9" ht="18.75" customHeight="1" thickTop="1">
      <c r="A48" s="31"/>
      <c r="B48" s="139"/>
      <c r="C48" s="179"/>
      <c r="D48" s="32"/>
      <c r="E48" s="32"/>
      <c r="F48" s="32"/>
      <c r="G48" s="32"/>
      <c r="H48" s="140"/>
      <c r="I48" s="34"/>
    </row>
    <row r="49" spans="1:9" ht="18.75" customHeight="1" thickBot="1">
      <c r="A49" s="31"/>
      <c r="B49" s="163"/>
      <c r="C49" s="183" t="s">
        <v>187</v>
      </c>
      <c r="D49" s="32"/>
      <c r="E49" s="32"/>
      <c r="F49" s="32"/>
      <c r="G49" s="32"/>
      <c r="H49" s="140"/>
      <c r="I49" s="34"/>
    </row>
    <row r="50" spans="1:9" ht="18.75" customHeight="1" thickBot="1" thickTop="1">
      <c r="A50" s="31"/>
      <c r="B50" s="139"/>
      <c r="C50" s="165" t="s">
        <v>188</v>
      </c>
      <c r="D50" s="45">
        <f aca="true" t="shared" si="1" ref="D50:D56">SUM(E50:H50)</f>
        <v>0</v>
      </c>
      <c r="E50" s="21">
        <v>0</v>
      </c>
      <c r="F50" s="21">
        <v>0</v>
      </c>
      <c r="G50" s="21">
        <v>0</v>
      </c>
      <c r="H50" s="168">
        <v>0</v>
      </c>
      <c r="I50" s="34"/>
    </row>
    <row r="51" spans="1:9" ht="18.75" customHeight="1" thickBot="1" thickTop="1">
      <c r="A51" s="31"/>
      <c r="B51" s="139"/>
      <c r="C51" s="172" t="s">
        <v>189</v>
      </c>
      <c r="D51" s="45">
        <f t="shared" si="1"/>
        <v>0</v>
      </c>
      <c r="E51" s="45">
        <f>E25-E32-E40-E47</f>
        <v>0</v>
      </c>
      <c r="F51" s="45">
        <f>F25-F32-F40-F47</f>
        <v>0</v>
      </c>
      <c r="G51" s="45">
        <f>G25-G32-G40-G47</f>
        <v>0</v>
      </c>
      <c r="H51" s="45">
        <f>H25-H32-H40-H47</f>
        <v>0</v>
      </c>
      <c r="I51" s="34"/>
    </row>
    <row r="52" spans="1:9" ht="18.75" customHeight="1" thickBot="1" thickTop="1">
      <c r="A52" s="31"/>
      <c r="B52" s="139"/>
      <c r="C52" s="173" t="s">
        <v>190</v>
      </c>
      <c r="D52" s="45">
        <f t="shared" si="1"/>
        <v>0</v>
      </c>
      <c r="E52" s="45">
        <f>'Prior Period Adjustments'!C23</f>
        <v>0</v>
      </c>
      <c r="F52" s="45">
        <f>'Prior Period Adjustments'!C40</f>
        <v>0</v>
      </c>
      <c r="G52" s="45">
        <f>'Prior Period Adjustments'!C57</f>
        <v>0</v>
      </c>
      <c r="H52" s="166">
        <f>'Prior Period Adjustments'!C74</f>
        <v>0</v>
      </c>
      <c r="I52" s="34"/>
    </row>
    <row r="53" spans="1:9" ht="18.75" customHeight="1" thickBot="1" thickTop="1">
      <c r="A53" s="31"/>
      <c r="B53" s="139"/>
      <c r="C53" s="174" t="s">
        <v>191</v>
      </c>
      <c r="D53" s="45">
        <f t="shared" si="1"/>
        <v>0</v>
      </c>
      <c r="E53" s="21">
        <v>0</v>
      </c>
      <c r="F53" s="21">
        <v>0</v>
      </c>
      <c r="G53" s="21">
        <v>0</v>
      </c>
      <c r="H53" s="168">
        <v>0</v>
      </c>
      <c r="I53" s="34"/>
    </row>
    <row r="54" spans="1:9" ht="18.75" customHeight="1" thickBot="1" thickTop="1">
      <c r="A54" s="31"/>
      <c r="B54" s="139"/>
      <c r="C54" s="175" t="s">
        <v>192</v>
      </c>
      <c r="D54" s="45">
        <f t="shared" si="1"/>
        <v>0</v>
      </c>
      <c r="E54" s="21">
        <v>0</v>
      </c>
      <c r="F54" s="21">
        <v>0</v>
      </c>
      <c r="G54" s="21">
        <v>0</v>
      </c>
      <c r="H54" s="170">
        <v>0</v>
      </c>
      <c r="I54" s="34"/>
    </row>
    <row r="55" spans="1:9" ht="18.75" customHeight="1" thickBot="1" thickTop="1">
      <c r="A55" s="31"/>
      <c r="B55" s="139"/>
      <c r="C55" s="184" t="s">
        <v>128</v>
      </c>
      <c r="D55" s="45">
        <f t="shared" si="1"/>
        <v>0</v>
      </c>
      <c r="E55" s="45">
        <f>SUM(D116:D125)</f>
        <v>0</v>
      </c>
      <c r="F55" s="45">
        <f>SUM(D129:D138)</f>
        <v>0</v>
      </c>
      <c r="G55" s="45">
        <f>SUM(D142:D151)</f>
        <v>0</v>
      </c>
      <c r="H55" s="177">
        <f>SUM(D155:D164)</f>
        <v>0</v>
      </c>
      <c r="I55" s="34"/>
    </row>
    <row r="56" spans="1:9" ht="18.75" customHeight="1" thickBot="1" thickTop="1">
      <c r="A56" s="31"/>
      <c r="B56" s="185"/>
      <c r="C56" s="186" t="s">
        <v>193</v>
      </c>
      <c r="D56" s="63">
        <f t="shared" si="1"/>
        <v>0</v>
      </c>
      <c r="E56" s="63">
        <f>E50+E51+E52+E53-E54+E55</f>
        <v>0</v>
      </c>
      <c r="F56" s="63">
        <f>F50+F51+F52+F53-F54+F55</f>
        <v>0</v>
      </c>
      <c r="G56" s="63">
        <f>G50+G51+G52+G53-G54+G55</f>
        <v>0</v>
      </c>
      <c r="H56" s="187">
        <f>H50+H51+H52+H53-H54+H55</f>
        <v>0</v>
      </c>
      <c r="I56" s="34"/>
    </row>
    <row r="57" spans="1:9" ht="15.75" customHeight="1" thickBot="1" thickTop="1">
      <c r="A57" s="350"/>
      <c r="B57" s="289"/>
      <c r="C57" s="289"/>
      <c r="D57" s="289"/>
      <c r="E57" s="289"/>
      <c r="F57" s="289"/>
      <c r="G57" s="289"/>
      <c r="H57" s="289"/>
      <c r="I57" s="351"/>
    </row>
    <row r="58" spans="1:9" ht="15.75" customHeight="1" thickBot="1">
      <c r="A58" s="352"/>
      <c r="B58" s="353"/>
      <c r="C58" s="353"/>
      <c r="D58" s="353"/>
      <c r="E58" s="353"/>
      <c r="F58" s="353"/>
      <c r="G58" s="353"/>
      <c r="H58" s="353"/>
      <c r="I58" s="354"/>
    </row>
    <row r="59" spans="1:9" ht="19.5" customHeight="1" thickTop="1">
      <c r="A59" s="285"/>
      <c r="B59" s="188"/>
      <c r="C59" s="189" t="s">
        <v>194</v>
      </c>
      <c r="D59" s="190"/>
      <c r="E59" s="191"/>
      <c r="F59" s="32"/>
      <c r="G59" s="32"/>
      <c r="H59" s="32"/>
      <c r="I59" s="287"/>
    </row>
    <row r="60" spans="1:9" ht="15.75" customHeight="1">
      <c r="A60" s="285"/>
      <c r="B60" s="139"/>
      <c r="C60" s="32"/>
      <c r="D60" s="132" t="s">
        <v>75</v>
      </c>
      <c r="E60" s="140"/>
      <c r="F60" s="32"/>
      <c r="G60" s="32"/>
      <c r="H60" s="32"/>
      <c r="I60" s="287"/>
    </row>
    <row r="61" spans="1:9" ht="16.5" customHeight="1" thickBot="1">
      <c r="A61" s="285"/>
      <c r="B61" s="139"/>
      <c r="C61" s="76" t="s">
        <v>195</v>
      </c>
      <c r="D61" s="76" t="s">
        <v>196</v>
      </c>
      <c r="E61" s="140"/>
      <c r="F61" s="32"/>
      <c r="G61" s="32"/>
      <c r="H61" s="32"/>
      <c r="I61" s="287"/>
    </row>
    <row r="62" spans="1:9" ht="16.5" customHeight="1" thickBot="1">
      <c r="A62" s="285"/>
      <c r="B62" s="79" t="s">
        <v>110</v>
      </c>
      <c r="C62" s="133"/>
      <c r="D62" s="60"/>
      <c r="E62" s="140"/>
      <c r="F62" s="32"/>
      <c r="G62" s="32"/>
      <c r="H62" s="32"/>
      <c r="I62" s="287"/>
    </row>
    <row r="63" spans="1:9" ht="16.5" customHeight="1" thickBot="1">
      <c r="A63" s="285"/>
      <c r="B63" s="79" t="s">
        <v>111</v>
      </c>
      <c r="C63" s="133"/>
      <c r="D63" s="60"/>
      <c r="E63" s="140"/>
      <c r="F63" s="32"/>
      <c r="G63" s="32"/>
      <c r="H63" s="32"/>
      <c r="I63" s="287"/>
    </row>
    <row r="64" spans="1:9" ht="16.5" customHeight="1" thickBot="1">
      <c r="A64" s="285"/>
      <c r="B64" s="79" t="s">
        <v>112</v>
      </c>
      <c r="C64" s="133"/>
      <c r="D64" s="60"/>
      <c r="E64" s="140"/>
      <c r="F64" s="32"/>
      <c r="G64" s="32"/>
      <c r="H64" s="32"/>
      <c r="I64" s="287"/>
    </row>
    <row r="65" spans="1:9" ht="16.5" customHeight="1" thickBot="1">
      <c r="A65" s="285"/>
      <c r="B65" s="79" t="s">
        <v>113</v>
      </c>
      <c r="C65" s="133"/>
      <c r="D65" s="60"/>
      <c r="E65" s="140"/>
      <c r="F65" s="32"/>
      <c r="G65" s="32"/>
      <c r="H65" s="32"/>
      <c r="I65" s="287"/>
    </row>
    <row r="66" spans="1:9" ht="16.5" customHeight="1" thickBot="1">
      <c r="A66" s="285"/>
      <c r="B66" s="79" t="s">
        <v>114</v>
      </c>
      <c r="C66" s="133"/>
      <c r="D66" s="60"/>
      <c r="E66" s="140"/>
      <c r="F66" s="32"/>
      <c r="G66" s="32"/>
      <c r="H66" s="32"/>
      <c r="I66" s="287"/>
    </row>
    <row r="67" spans="1:9" ht="16.5" customHeight="1" thickBot="1">
      <c r="A67" s="285"/>
      <c r="B67" s="79" t="s">
        <v>115</v>
      </c>
      <c r="C67" s="133"/>
      <c r="D67" s="60"/>
      <c r="E67" s="140"/>
      <c r="F67" s="32"/>
      <c r="G67" s="32"/>
      <c r="H67" s="32"/>
      <c r="I67" s="287"/>
    </row>
    <row r="68" spans="1:9" ht="16.5" customHeight="1" thickBot="1">
      <c r="A68" s="285"/>
      <c r="B68" s="79" t="s">
        <v>116</v>
      </c>
      <c r="C68" s="133"/>
      <c r="D68" s="60"/>
      <c r="E68" s="140"/>
      <c r="F68" s="32"/>
      <c r="G68" s="32"/>
      <c r="H68" s="32"/>
      <c r="I68" s="287"/>
    </row>
    <row r="69" spans="1:9" ht="16.5" customHeight="1" thickBot="1">
      <c r="A69" s="285"/>
      <c r="B69" s="79" t="s">
        <v>117</v>
      </c>
      <c r="C69" s="133"/>
      <c r="D69" s="60"/>
      <c r="E69" s="140"/>
      <c r="F69" s="32"/>
      <c r="G69" s="32"/>
      <c r="H69" s="32"/>
      <c r="I69" s="287"/>
    </row>
    <row r="70" spans="1:9" ht="16.5" customHeight="1" thickBot="1">
      <c r="A70" s="285"/>
      <c r="B70" s="79" t="s">
        <v>118</v>
      </c>
      <c r="C70" s="133"/>
      <c r="D70" s="60"/>
      <c r="E70" s="140"/>
      <c r="F70" s="32"/>
      <c r="G70" s="32"/>
      <c r="H70" s="32"/>
      <c r="I70" s="287"/>
    </row>
    <row r="71" spans="1:9" ht="16.5" customHeight="1" thickBot="1">
      <c r="A71" s="285"/>
      <c r="B71" s="79" t="s">
        <v>119</v>
      </c>
      <c r="C71" s="133"/>
      <c r="D71" s="60"/>
      <c r="E71" s="140"/>
      <c r="F71" s="32"/>
      <c r="G71" s="32"/>
      <c r="H71" s="32"/>
      <c r="I71" s="287"/>
    </row>
    <row r="72" spans="1:9" ht="15" customHeight="1">
      <c r="A72" s="285"/>
      <c r="B72" s="139"/>
      <c r="C72" s="32"/>
      <c r="D72" s="32"/>
      <c r="E72" s="140"/>
      <c r="F72" s="32"/>
      <c r="G72" s="32"/>
      <c r="H72" s="32"/>
      <c r="I72" s="287"/>
    </row>
    <row r="73" spans="1:9" ht="15.75" customHeight="1">
      <c r="A73" s="285"/>
      <c r="B73" s="139"/>
      <c r="C73" s="32"/>
      <c r="D73" s="132" t="s">
        <v>76</v>
      </c>
      <c r="E73" s="140"/>
      <c r="F73" s="32"/>
      <c r="G73" s="32"/>
      <c r="H73" s="32"/>
      <c r="I73" s="287"/>
    </row>
    <row r="74" spans="1:9" ht="16.5" customHeight="1" thickBot="1">
      <c r="A74" s="285"/>
      <c r="B74" s="139"/>
      <c r="C74" s="76" t="s">
        <v>195</v>
      </c>
      <c r="D74" s="76" t="s">
        <v>196</v>
      </c>
      <c r="E74" s="140"/>
      <c r="F74" s="32"/>
      <c r="G74" s="32"/>
      <c r="H74" s="32"/>
      <c r="I74" s="287"/>
    </row>
    <row r="75" spans="1:9" ht="16.5" customHeight="1" thickBot="1">
      <c r="A75" s="285"/>
      <c r="B75" s="79" t="s">
        <v>110</v>
      </c>
      <c r="C75" s="133"/>
      <c r="D75" s="60"/>
      <c r="E75" s="140"/>
      <c r="F75" s="32"/>
      <c r="G75" s="32"/>
      <c r="H75" s="32"/>
      <c r="I75" s="287"/>
    </row>
    <row r="76" spans="1:9" ht="16.5" customHeight="1" thickBot="1">
      <c r="A76" s="285"/>
      <c r="B76" s="79" t="s">
        <v>111</v>
      </c>
      <c r="C76" s="133"/>
      <c r="D76" s="60"/>
      <c r="E76" s="140"/>
      <c r="F76" s="32"/>
      <c r="G76" s="32"/>
      <c r="H76" s="32"/>
      <c r="I76" s="287"/>
    </row>
    <row r="77" spans="1:9" ht="16.5" customHeight="1" thickBot="1">
      <c r="A77" s="285"/>
      <c r="B77" s="79" t="s">
        <v>112</v>
      </c>
      <c r="C77" s="133"/>
      <c r="D77" s="60"/>
      <c r="E77" s="140"/>
      <c r="F77" s="32"/>
      <c r="G77" s="32"/>
      <c r="H77" s="32"/>
      <c r="I77" s="287"/>
    </row>
    <row r="78" spans="1:9" ht="16.5" customHeight="1" thickBot="1">
      <c r="A78" s="285"/>
      <c r="B78" s="79" t="s">
        <v>113</v>
      </c>
      <c r="C78" s="133"/>
      <c r="D78" s="60"/>
      <c r="E78" s="140"/>
      <c r="F78" s="32"/>
      <c r="G78" s="32"/>
      <c r="H78" s="32"/>
      <c r="I78" s="287"/>
    </row>
    <row r="79" spans="1:9" ht="16.5" customHeight="1" thickBot="1">
      <c r="A79" s="285"/>
      <c r="B79" s="79" t="s">
        <v>114</v>
      </c>
      <c r="C79" s="133"/>
      <c r="D79" s="60"/>
      <c r="E79" s="140"/>
      <c r="F79" s="32"/>
      <c r="G79" s="32"/>
      <c r="H79" s="32"/>
      <c r="I79" s="287"/>
    </row>
    <row r="80" spans="1:9" ht="16.5" customHeight="1" thickBot="1">
      <c r="A80" s="285"/>
      <c r="B80" s="79" t="s">
        <v>115</v>
      </c>
      <c r="C80" s="133"/>
      <c r="D80" s="60"/>
      <c r="E80" s="140"/>
      <c r="F80" s="32"/>
      <c r="G80" s="32"/>
      <c r="H80" s="32"/>
      <c r="I80" s="287"/>
    </row>
    <row r="81" spans="1:9" ht="16.5" customHeight="1" thickBot="1">
      <c r="A81" s="285"/>
      <c r="B81" s="79" t="s">
        <v>116</v>
      </c>
      <c r="C81" s="133"/>
      <c r="D81" s="60"/>
      <c r="E81" s="140"/>
      <c r="F81" s="32"/>
      <c r="G81" s="32"/>
      <c r="H81" s="32"/>
      <c r="I81" s="287"/>
    </row>
    <row r="82" spans="1:9" ht="16.5" customHeight="1" thickBot="1">
      <c r="A82" s="285"/>
      <c r="B82" s="79" t="s">
        <v>117</v>
      </c>
      <c r="C82" s="133"/>
      <c r="D82" s="60"/>
      <c r="E82" s="140"/>
      <c r="F82" s="32"/>
      <c r="G82" s="32"/>
      <c r="H82" s="32"/>
      <c r="I82" s="287"/>
    </row>
    <row r="83" spans="1:9" ht="16.5" customHeight="1" thickBot="1">
      <c r="A83" s="285"/>
      <c r="B83" s="79" t="s">
        <v>118</v>
      </c>
      <c r="C83" s="133"/>
      <c r="D83" s="60"/>
      <c r="E83" s="140"/>
      <c r="F83" s="32"/>
      <c r="G83" s="32"/>
      <c r="H83" s="32"/>
      <c r="I83" s="287"/>
    </row>
    <row r="84" spans="1:9" ht="16.5" customHeight="1" thickBot="1">
      <c r="A84" s="285"/>
      <c r="B84" s="79" t="s">
        <v>119</v>
      </c>
      <c r="C84" s="133"/>
      <c r="D84" s="60"/>
      <c r="E84" s="140"/>
      <c r="F84" s="32"/>
      <c r="G84" s="32"/>
      <c r="H84" s="32"/>
      <c r="I84" s="287"/>
    </row>
    <row r="85" spans="1:9" ht="15" customHeight="1">
      <c r="A85" s="285"/>
      <c r="B85" s="139"/>
      <c r="C85" s="32"/>
      <c r="D85" s="32"/>
      <c r="E85" s="140"/>
      <c r="F85" s="32"/>
      <c r="G85" s="32"/>
      <c r="H85" s="32"/>
      <c r="I85" s="287"/>
    </row>
    <row r="86" spans="1:9" ht="15.75" customHeight="1">
      <c r="A86" s="285"/>
      <c r="B86" s="139"/>
      <c r="C86" s="32"/>
      <c r="D86" s="132" t="s">
        <v>293</v>
      </c>
      <c r="E86" s="140"/>
      <c r="F86" s="32"/>
      <c r="G86" s="32"/>
      <c r="H86" s="32"/>
      <c r="I86" s="287"/>
    </row>
    <row r="87" spans="1:9" ht="16.5" customHeight="1" thickBot="1">
      <c r="A87" s="285"/>
      <c r="B87" s="139"/>
      <c r="C87" s="76" t="s">
        <v>195</v>
      </c>
      <c r="D87" s="76" t="s">
        <v>196</v>
      </c>
      <c r="E87" s="140"/>
      <c r="F87" s="32"/>
      <c r="G87" s="32"/>
      <c r="H87" s="32"/>
      <c r="I87" s="287"/>
    </row>
    <row r="88" spans="1:9" ht="16.5" customHeight="1" thickBot="1">
      <c r="A88" s="285"/>
      <c r="B88" s="79" t="s">
        <v>110</v>
      </c>
      <c r="C88" s="133"/>
      <c r="D88" s="60"/>
      <c r="E88" s="140"/>
      <c r="F88" s="32"/>
      <c r="G88" s="32"/>
      <c r="H88" s="32"/>
      <c r="I88" s="287"/>
    </row>
    <row r="89" spans="1:9" ht="16.5" customHeight="1" thickBot="1">
      <c r="A89" s="285"/>
      <c r="B89" s="79" t="s">
        <v>111</v>
      </c>
      <c r="C89" s="133"/>
      <c r="D89" s="60"/>
      <c r="E89" s="140"/>
      <c r="F89" s="32"/>
      <c r="G89" s="32"/>
      <c r="H89" s="32"/>
      <c r="I89" s="287"/>
    </row>
    <row r="90" spans="1:9" ht="16.5" customHeight="1" thickBot="1">
      <c r="A90" s="285"/>
      <c r="B90" s="79" t="s">
        <v>112</v>
      </c>
      <c r="C90" s="133"/>
      <c r="D90" s="60"/>
      <c r="E90" s="140"/>
      <c r="F90" s="32"/>
      <c r="G90" s="32"/>
      <c r="H90" s="32"/>
      <c r="I90" s="287"/>
    </row>
    <row r="91" spans="1:9" ht="16.5" customHeight="1" thickBot="1">
      <c r="A91" s="285"/>
      <c r="B91" s="79" t="s">
        <v>113</v>
      </c>
      <c r="C91" s="133"/>
      <c r="D91" s="60"/>
      <c r="E91" s="140"/>
      <c r="F91" s="32"/>
      <c r="G91" s="32"/>
      <c r="H91" s="32"/>
      <c r="I91" s="287"/>
    </row>
    <row r="92" spans="1:9" ht="16.5" customHeight="1" thickBot="1">
      <c r="A92" s="285"/>
      <c r="B92" s="79" t="s">
        <v>114</v>
      </c>
      <c r="C92" s="133"/>
      <c r="D92" s="60"/>
      <c r="E92" s="140"/>
      <c r="F92" s="32"/>
      <c r="G92" s="32"/>
      <c r="H92" s="32"/>
      <c r="I92" s="287"/>
    </row>
    <row r="93" spans="1:9" ht="16.5" customHeight="1" thickBot="1">
      <c r="A93" s="285"/>
      <c r="B93" s="79" t="s">
        <v>115</v>
      </c>
      <c r="C93" s="133"/>
      <c r="D93" s="60"/>
      <c r="E93" s="140"/>
      <c r="F93" s="32"/>
      <c r="G93" s="32"/>
      <c r="H93" s="32"/>
      <c r="I93" s="287"/>
    </row>
    <row r="94" spans="1:9" ht="16.5" customHeight="1" thickBot="1">
      <c r="A94" s="285"/>
      <c r="B94" s="79" t="s">
        <v>116</v>
      </c>
      <c r="C94" s="133"/>
      <c r="D94" s="60"/>
      <c r="E94" s="140"/>
      <c r="F94" s="32"/>
      <c r="G94" s="32"/>
      <c r="H94" s="32"/>
      <c r="I94" s="287"/>
    </row>
    <row r="95" spans="1:9" ht="16.5" customHeight="1" thickBot="1">
      <c r="A95" s="285"/>
      <c r="B95" s="79" t="s">
        <v>117</v>
      </c>
      <c r="C95" s="133"/>
      <c r="D95" s="60"/>
      <c r="E95" s="140"/>
      <c r="F95" s="32"/>
      <c r="G95" s="32"/>
      <c r="H95" s="32"/>
      <c r="I95" s="287"/>
    </row>
    <row r="96" spans="1:9" ht="16.5" customHeight="1" thickBot="1">
      <c r="A96" s="285"/>
      <c r="B96" s="79" t="s">
        <v>118</v>
      </c>
      <c r="C96" s="133"/>
      <c r="D96" s="60"/>
      <c r="E96" s="140"/>
      <c r="F96" s="32"/>
      <c r="G96" s="32"/>
      <c r="H96" s="32"/>
      <c r="I96" s="287"/>
    </row>
    <row r="97" spans="1:9" ht="16.5" customHeight="1" thickBot="1">
      <c r="A97" s="285"/>
      <c r="B97" s="79" t="s">
        <v>119</v>
      </c>
      <c r="C97" s="133"/>
      <c r="D97" s="60"/>
      <c r="E97" s="140"/>
      <c r="F97" s="32"/>
      <c r="G97" s="32"/>
      <c r="H97" s="32"/>
      <c r="I97" s="287"/>
    </row>
    <row r="98" spans="1:9" ht="15" customHeight="1">
      <c r="A98" s="285"/>
      <c r="B98" s="139"/>
      <c r="C98" s="32"/>
      <c r="D98" s="32"/>
      <c r="E98" s="140"/>
      <c r="F98" s="32"/>
      <c r="G98" s="32"/>
      <c r="H98" s="32"/>
      <c r="I98" s="287"/>
    </row>
    <row r="99" spans="1:9" ht="15.75" customHeight="1">
      <c r="A99" s="285"/>
      <c r="B99" s="139"/>
      <c r="C99" s="32"/>
      <c r="D99" s="132" t="s">
        <v>292</v>
      </c>
      <c r="E99" s="140"/>
      <c r="F99" s="32"/>
      <c r="G99" s="32"/>
      <c r="H99" s="32"/>
      <c r="I99" s="287"/>
    </row>
    <row r="100" spans="1:9" ht="16.5" customHeight="1" thickBot="1">
      <c r="A100" s="285"/>
      <c r="B100" s="139"/>
      <c r="C100" s="76" t="s">
        <v>195</v>
      </c>
      <c r="D100" s="76" t="s">
        <v>196</v>
      </c>
      <c r="E100" s="140"/>
      <c r="F100" s="32"/>
      <c r="G100" s="32"/>
      <c r="H100" s="32"/>
      <c r="I100" s="287"/>
    </row>
    <row r="101" spans="1:9" ht="16.5" customHeight="1" thickBot="1">
      <c r="A101" s="285"/>
      <c r="B101" s="79" t="s">
        <v>110</v>
      </c>
      <c r="C101" s="133"/>
      <c r="D101" s="60"/>
      <c r="E101" s="140"/>
      <c r="F101" s="32"/>
      <c r="G101" s="32"/>
      <c r="H101" s="32"/>
      <c r="I101" s="287"/>
    </row>
    <row r="102" spans="1:9" ht="16.5" customHeight="1" thickBot="1">
      <c r="A102" s="285"/>
      <c r="B102" s="79" t="s">
        <v>111</v>
      </c>
      <c r="C102" s="133"/>
      <c r="D102" s="60"/>
      <c r="E102" s="140"/>
      <c r="F102" s="32"/>
      <c r="G102" s="32"/>
      <c r="H102" s="32"/>
      <c r="I102" s="287"/>
    </row>
    <row r="103" spans="1:9" ht="16.5" customHeight="1" thickBot="1">
      <c r="A103" s="285"/>
      <c r="B103" s="79" t="s">
        <v>112</v>
      </c>
      <c r="C103" s="133"/>
      <c r="D103" s="60"/>
      <c r="E103" s="140"/>
      <c r="F103" s="32"/>
      <c r="G103" s="32"/>
      <c r="H103" s="32"/>
      <c r="I103" s="287"/>
    </row>
    <row r="104" spans="1:9" ht="16.5" customHeight="1" thickBot="1">
      <c r="A104" s="285"/>
      <c r="B104" s="79" t="s">
        <v>113</v>
      </c>
      <c r="C104" s="133"/>
      <c r="D104" s="60"/>
      <c r="E104" s="140"/>
      <c r="F104" s="32"/>
      <c r="G104" s="32"/>
      <c r="H104" s="32"/>
      <c r="I104" s="287"/>
    </row>
    <row r="105" spans="1:9" ht="16.5" customHeight="1" thickBot="1">
      <c r="A105" s="285"/>
      <c r="B105" s="79" t="s">
        <v>114</v>
      </c>
      <c r="C105" s="133"/>
      <c r="D105" s="60"/>
      <c r="E105" s="140"/>
      <c r="F105" s="32"/>
      <c r="G105" s="32"/>
      <c r="H105" s="32"/>
      <c r="I105" s="287"/>
    </row>
    <row r="106" spans="1:9" ht="16.5" customHeight="1" thickBot="1">
      <c r="A106" s="285"/>
      <c r="B106" s="79" t="s">
        <v>115</v>
      </c>
      <c r="C106" s="133"/>
      <c r="D106" s="60"/>
      <c r="E106" s="140"/>
      <c r="F106" s="32"/>
      <c r="G106" s="32"/>
      <c r="H106" s="32"/>
      <c r="I106" s="287"/>
    </row>
    <row r="107" spans="1:9" ht="16.5" customHeight="1" thickBot="1">
      <c r="A107" s="285"/>
      <c r="B107" s="79" t="s">
        <v>116</v>
      </c>
      <c r="C107" s="133"/>
      <c r="D107" s="60"/>
      <c r="E107" s="140"/>
      <c r="F107" s="32"/>
      <c r="G107" s="32"/>
      <c r="H107" s="32"/>
      <c r="I107" s="287"/>
    </row>
    <row r="108" spans="1:9" ht="16.5" customHeight="1" thickBot="1">
      <c r="A108" s="285"/>
      <c r="B108" s="79" t="s">
        <v>117</v>
      </c>
      <c r="C108" s="133"/>
      <c r="D108" s="60"/>
      <c r="E108" s="140"/>
      <c r="F108" s="32"/>
      <c r="G108" s="32"/>
      <c r="H108" s="32"/>
      <c r="I108" s="287"/>
    </row>
    <row r="109" spans="1:9" ht="16.5" customHeight="1" thickBot="1">
      <c r="A109" s="285"/>
      <c r="B109" s="79" t="s">
        <v>118</v>
      </c>
      <c r="C109" s="133"/>
      <c r="D109" s="60"/>
      <c r="E109" s="140"/>
      <c r="F109" s="32"/>
      <c r="G109" s="32"/>
      <c r="H109" s="32"/>
      <c r="I109" s="287"/>
    </row>
    <row r="110" spans="1:9" ht="16.5" customHeight="1" thickBot="1">
      <c r="A110" s="285"/>
      <c r="B110" s="79" t="s">
        <v>119</v>
      </c>
      <c r="C110" s="133"/>
      <c r="D110" s="60"/>
      <c r="E110" s="140"/>
      <c r="F110" s="32"/>
      <c r="G110" s="32"/>
      <c r="H110" s="32"/>
      <c r="I110" s="287"/>
    </row>
    <row r="111" spans="1:9" ht="15.75" customHeight="1" thickBot="1">
      <c r="A111" s="288"/>
      <c r="B111" s="355"/>
      <c r="C111" s="289"/>
      <c r="D111" s="289"/>
      <c r="E111" s="356"/>
      <c r="F111" s="289"/>
      <c r="G111" s="289"/>
      <c r="H111" s="289"/>
      <c r="I111" s="292"/>
    </row>
    <row r="112" spans="1:9" ht="16.5" customHeight="1" thickBot="1">
      <c r="A112" s="352"/>
      <c r="B112" s="353"/>
      <c r="C112" s="353"/>
      <c r="D112" s="353"/>
      <c r="E112" s="353"/>
      <c r="F112" s="353"/>
      <c r="G112" s="353"/>
      <c r="H112" s="353"/>
      <c r="I112" s="354"/>
    </row>
    <row r="113" spans="1:9" ht="19.5" customHeight="1" thickTop="1">
      <c r="A113" s="285"/>
      <c r="B113" s="188"/>
      <c r="C113" s="75" t="s">
        <v>197</v>
      </c>
      <c r="D113" s="190"/>
      <c r="E113" s="191"/>
      <c r="F113" s="32"/>
      <c r="G113" s="32"/>
      <c r="H113" s="32"/>
      <c r="I113" s="287"/>
    </row>
    <row r="114" spans="1:9" ht="15.75" customHeight="1">
      <c r="A114" s="285"/>
      <c r="B114" s="139"/>
      <c r="C114" s="32"/>
      <c r="D114" s="132" t="s">
        <v>75</v>
      </c>
      <c r="E114" s="140"/>
      <c r="F114" s="32"/>
      <c r="G114" s="32"/>
      <c r="H114" s="32"/>
      <c r="I114" s="287"/>
    </row>
    <row r="115" spans="1:9" ht="16.5" customHeight="1" thickBot="1">
      <c r="A115" s="285"/>
      <c r="B115" s="139"/>
      <c r="C115" s="76" t="s">
        <v>195</v>
      </c>
      <c r="D115" s="76" t="s">
        <v>196</v>
      </c>
      <c r="E115" s="140"/>
      <c r="F115" s="32"/>
      <c r="G115" s="32"/>
      <c r="H115" s="32"/>
      <c r="I115" s="287"/>
    </row>
    <row r="116" spans="1:9" ht="16.5" customHeight="1" thickBot="1">
      <c r="A116" s="285"/>
      <c r="B116" s="79" t="s">
        <v>110</v>
      </c>
      <c r="C116" s="133"/>
      <c r="D116" s="60"/>
      <c r="E116" s="140"/>
      <c r="F116" s="32"/>
      <c r="G116" s="32"/>
      <c r="H116" s="32"/>
      <c r="I116" s="287"/>
    </row>
    <row r="117" spans="1:9" ht="16.5" customHeight="1" thickBot="1">
      <c r="A117" s="285"/>
      <c r="B117" s="79" t="s">
        <v>111</v>
      </c>
      <c r="C117" s="133"/>
      <c r="D117" s="60"/>
      <c r="E117" s="140"/>
      <c r="F117" s="32"/>
      <c r="G117" s="32"/>
      <c r="H117" s="32"/>
      <c r="I117" s="287"/>
    </row>
    <row r="118" spans="1:9" ht="16.5" customHeight="1" thickBot="1">
      <c r="A118" s="285"/>
      <c r="B118" s="79" t="s">
        <v>112</v>
      </c>
      <c r="C118" s="133"/>
      <c r="D118" s="60"/>
      <c r="E118" s="140"/>
      <c r="F118" s="32"/>
      <c r="G118" s="32"/>
      <c r="H118" s="32"/>
      <c r="I118" s="287"/>
    </row>
    <row r="119" spans="1:9" ht="16.5" customHeight="1" thickBot="1">
      <c r="A119" s="285"/>
      <c r="B119" s="79" t="s">
        <v>113</v>
      </c>
      <c r="C119" s="133"/>
      <c r="D119" s="60"/>
      <c r="E119" s="140"/>
      <c r="F119" s="32"/>
      <c r="G119" s="32"/>
      <c r="H119" s="32"/>
      <c r="I119" s="287"/>
    </row>
    <row r="120" spans="1:9" ht="16.5" customHeight="1" thickBot="1">
      <c r="A120" s="285"/>
      <c r="B120" s="79" t="s">
        <v>114</v>
      </c>
      <c r="C120" s="133"/>
      <c r="D120" s="60"/>
      <c r="E120" s="140"/>
      <c r="F120" s="32"/>
      <c r="G120" s="32"/>
      <c r="H120" s="32"/>
      <c r="I120" s="287"/>
    </row>
    <row r="121" spans="1:9" ht="16.5" customHeight="1" thickBot="1">
      <c r="A121" s="285"/>
      <c r="B121" s="79" t="s">
        <v>115</v>
      </c>
      <c r="C121" s="133"/>
      <c r="D121" s="60"/>
      <c r="E121" s="140"/>
      <c r="F121" s="32"/>
      <c r="G121" s="32"/>
      <c r="H121" s="32"/>
      <c r="I121" s="287"/>
    </row>
    <row r="122" spans="1:9" ht="16.5" customHeight="1" thickBot="1">
      <c r="A122" s="285"/>
      <c r="B122" s="79" t="s">
        <v>116</v>
      </c>
      <c r="C122" s="133"/>
      <c r="D122" s="60"/>
      <c r="E122" s="140"/>
      <c r="F122" s="32"/>
      <c r="G122" s="32"/>
      <c r="H122" s="32"/>
      <c r="I122" s="287"/>
    </row>
    <row r="123" spans="1:9" ht="16.5" customHeight="1" thickBot="1">
      <c r="A123" s="285"/>
      <c r="B123" s="79" t="s">
        <v>117</v>
      </c>
      <c r="C123" s="133"/>
      <c r="D123" s="60"/>
      <c r="E123" s="140"/>
      <c r="F123" s="32"/>
      <c r="G123" s="32"/>
      <c r="H123" s="32"/>
      <c r="I123" s="287"/>
    </row>
    <row r="124" spans="1:9" ht="16.5" customHeight="1" thickBot="1">
      <c r="A124" s="285"/>
      <c r="B124" s="79" t="s">
        <v>118</v>
      </c>
      <c r="C124" s="133"/>
      <c r="D124" s="60"/>
      <c r="E124" s="140"/>
      <c r="F124" s="32"/>
      <c r="G124" s="32"/>
      <c r="H124" s="32"/>
      <c r="I124" s="287"/>
    </row>
    <row r="125" spans="1:9" ht="16.5" customHeight="1" thickBot="1">
      <c r="A125" s="285"/>
      <c r="B125" s="79" t="s">
        <v>119</v>
      </c>
      <c r="C125" s="133"/>
      <c r="D125" s="60"/>
      <c r="E125" s="140"/>
      <c r="F125" s="32"/>
      <c r="G125" s="32"/>
      <c r="H125" s="32"/>
      <c r="I125" s="287"/>
    </row>
    <row r="126" spans="1:9" ht="15" customHeight="1">
      <c r="A126" s="285"/>
      <c r="B126" s="139"/>
      <c r="C126" s="32"/>
      <c r="D126" s="32"/>
      <c r="E126" s="140"/>
      <c r="F126" s="32"/>
      <c r="G126" s="32"/>
      <c r="H126" s="32"/>
      <c r="I126" s="287"/>
    </row>
    <row r="127" spans="1:9" ht="15.75" customHeight="1">
      <c r="A127" s="285"/>
      <c r="B127" s="139"/>
      <c r="C127" s="32"/>
      <c r="D127" s="132" t="s">
        <v>76</v>
      </c>
      <c r="E127" s="140"/>
      <c r="F127" s="32"/>
      <c r="G127" s="32"/>
      <c r="H127" s="32"/>
      <c r="I127" s="287"/>
    </row>
    <row r="128" spans="1:9" ht="16.5" customHeight="1" thickBot="1">
      <c r="A128" s="285"/>
      <c r="B128" s="139"/>
      <c r="C128" s="76" t="s">
        <v>195</v>
      </c>
      <c r="D128" s="76" t="s">
        <v>196</v>
      </c>
      <c r="E128" s="140"/>
      <c r="F128" s="32"/>
      <c r="G128" s="32"/>
      <c r="H128" s="32"/>
      <c r="I128" s="287"/>
    </row>
    <row r="129" spans="1:9" ht="16.5" customHeight="1" thickBot="1">
      <c r="A129" s="285"/>
      <c r="B129" s="79" t="s">
        <v>110</v>
      </c>
      <c r="C129" s="193"/>
      <c r="D129" s="60"/>
      <c r="E129" s="140"/>
      <c r="F129" s="32"/>
      <c r="G129" s="32"/>
      <c r="H129" s="32"/>
      <c r="I129" s="287"/>
    </row>
    <row r="130" spans="1:9" ht="16.5" customHeight="1" thickBot="1">
      <c r="A130" s="285"/>
      <c r="B130" s="79" t="s">
        <v>111</v>
      </c>
      <c r="C130" s="133"/>
      <c r="D130" s="60"/>
      <c r="E130" s="140"/>
      <c r="F130" s="32"/>
      <c r="G130" s="32"/>
      <c r="H130" s="32"/>
      <c r="I130" s="287"/>
    </row>
    <row r="131" spans="1:9" ht="16.5" customHeight="1" thickBot="1">
      <c r="A131" s="285"/>
      <c r="B131" s="79" t="s">
        <v>112</v>
      </c>
      <c r="C131" s="133"/>
      <c r="D131" s="60"/>
      <c r="E131" s="140"/>
      <c r="F131" s="32"/>
      <c r="G131" s="32"/>
      <c r="H131" s="32"/>
      <c r="I131" s="287"/>
    </row>
    <row r="132" spans="1:9" ht="16.5" customHeight="1" thickBot="1">
      <c r="A132" s="285"/>
      <c r="B132" s="79" t="s">
        <v>113</v>
      </c>
      <c r="C132" s="133"/>
      <c r="D132" s="60"/>
      <c r="E132" s="140"/>
      <c r="F132" s="32"/>
      <c r="G132" s="32"/>
      <c r="H132" s="32"/>
      <c r="I132" s="287"/>
    </row>
    <row r="133" spans="1:9" ht="16.5" customHeight="1" thickBot="1">
      <c r="A133" s="285"/>
      <c r="B133" s="79" t="s">
        <v>114</v>
      </c>
      <c r="C133" s="133"/>
      <c r="D133" s="60"/>
      <c r="E133" s="140"/>
      <c r="F133" s="32"/>
      <c r="G133" s="32"/>
      <c r="H133" s="32"/>
      <c r="I133" s="287"/>
    </row>
    <row r="134" spans="1:9" ht="16.5" customHeight="1" thickBot="1">
      <c r="A134" s="285"/>
      <c r="B134" s="79" t="s">
        <v>115</v>
      </c>
      <c r="C134" s="133"/>
      <c r="D134" s="60"/>
      <c r="E134" s="140"/>
      <c r="F134" s="32"/>
      <c r="G134" s="32"/>
      <c r="H134" s="32"/>
      <c r="I134" s="287"/>
    </row>
    <row r="135" spans="1:9" ht="16.5" customHeight="1" thickBot="1">
      <c r="A135" s="285"/>
      <c r="B135" s="79" t="s">
        <v>116</v>
      </c>
      <c r="C135" s="133"/>
      <c r="D135" s="60"/>
      <c r="E135" s="140"/>
      <c r="F135" s="32"/>
      <c r="G135" s="32"/>
      <c r="H135" s="32"/>
      <c r="I135" s="287"/>
    </row>
    <row r="136" spans="1:9" ht="16.5" customHeight="1" thickBot="1">
      <c r="A136" s="285"/>
      <c r="B136" s="79" t="s">
        <v>117</v>
      </c>
      <c r="C136" s="133"/>
      <c r="D136" s="60"/>
      <c r="E136" s="140"/>
      <c r="F136" s="32"/>
      <c r="G136" s="32"/>
      <c r="H136" s="32"/>
      <c r="I136" s="287"/>
    </row>
    <row r="137" spans="1:9" ht="16.5" customHeight="1" thickBot="1">
      <c r="A137" s="285"/>
      <c r="B137" s="79" t="s">
        <v>118</v>
      </c>
      <c r="C137" s="133"/>
      <c r="D137" s="60"/>
      <c r="E137" s="140"/>
      <c r="F137" s="32"/>
      <c r="G137" s="32"/>
      <c r="H137" s="32"/>
      <c r="I137" s="287"/>
    </row>
    <row r="138" spans="1:9" ht="16.5" customHeight="1" thickBot="1">
      <c r="A138" s="285"/>
      <c r="B138" s="79" t="s">
        <v>119</v>
      </c>
      <c r="C138" s="133"/>
      <c r="D138" s="60"/>
      <c r="E138" s="140"/>
      <c r="F138" s="32"/>
      <c r="G138" s="32"/>
      <c r="H138" s="32"/>
      <c r="I138" s="287"/>
    </row>
    <row r="139" spans="1:9" ht="15" customHeight="1">
      <c r="A139" s="285"/>
      <c r="B139" s="139"/>
      <c r="C139" s="32"/>
      <c r="D139" s="32"/>
      <c r="E139" s="140"/>
      <c r="F139" s="32"/>
      <c r="G139" s="32"/>
      <c r="H139" s="32"/>
      <c r="I139" s="287"/>
    </row>
    <row r="140" spans="1:9" ht="15.75" customHeight="1">
      <c r="A140" s="285"/>
      <c r="B140" s="139"/>
      <c r="C140" s="32"/>
      <c r="D140" s="132" t="s">
        <v>291</v>
      </c>
      <c r="E140" s="140"/>
      <c r="F140" s="32"/>
      <c r="G140" s="32"/>
      <c r="H140" s="32"/>
      <c r="I140" s="287"/>
    </row>
    <row r="141" spans="1:9" ht="16.5" customHeight="1" thickBot="1">
      <c r="A141" s="285"/>
      <c r="B141" s="139"/>
      <c r="C141" s="76" t="s">
        <v>195</v>
      </c>
      <c r="D141" s="76" t="s">
        <v>196</v>
      </c>
      <c r="E141" s="140"/>
      <c r="F141" s="32"/>
      <c r="G141" s="32"/>
      <c r="H141" s="32"/>
      <c r="I141" s="287"/>
    </row>
    <row r="142" spans="1:9" ht="16.5" customHeight="1" thickBot="1">
      <c r="A142" s="285"/>
      <c r="B142" s="79" t="s">
        <v>110</v>
      </c>
      <c r="C142" s="133"/>
      <c r="D142" s="60"/>
      <c r="E142" s="140"/>
      <c r="F142" s="32"/>
      <c r="G142" s="32"/>
      <c r="H142" s="32"/>
      <c r="I142" s="287"/>
    </row>
    <row r="143" spans="1:9" ht="16.5" customHeight="1" thickBot="1">
      <c r="A143" s="285"/>
      <c r="B143" s="79" t="s">
        <v>111</v>
      </c>
      <c r="C143" s="133"/>
      <c r="D143" s="60"/>
      <c r="E143" s="140"/>
      <c r="F143" s="32"/>
      <c r="G143" s="32"/>
      <c r="H143" s="32"/>
      <c r="I143" s="287"/>
    </row>
    <row r="144" spans="1:9" ht="16.5" customHeight="1" thickBot="1">
      <c r="A144" s="285"/>
      <c r="B144" s="79" t="s">
        <v>112</v>
      </c>
      <c r="C144" s="133"/>
      <c r="D144" s="60"/>
      <c r="E144" s="140"/>
      <c r="F144" s="32"/>
      <c r="G144" s="32"/>
      <c r="H144" s="32"/>
      <c r="I144" s="287"/>
    </row>
    <row r="145" spans="1:9" ht="16.5" customHeight="1" thickBot="1">
      <c r="A145" s="285"/>
      <c r="B145" s="79" t="s">
        <v>113</v>
      </c>
      <c r="C145" s="133"/>
      <c r="D145" s="60"/>
      <c r="E145" s="140"/>
      <c r="F145" s="32"/>
      <c r="G145" s="32"/>
      <c r="H145" s="32"/>
      <c r="I145" s="287"/>
    </row>
    <row r="146" spans="1:9" ht="16.5" customHeight="1" thickBot="1">
      <c r="A146" s="285"/>
      <c r="B146" s="79" t="s">
        <v>114</v>
      </c>
      <c r="C146" s="133"/>
      <c r="D146" s="60"/>
      <c r="E146" s="140"/>
      <c r="F146" s="32"/>
      <c r="G146" s="32"/>
      <c r="H146" s="32"/>
      <c r="I146" s="287"/>
    </row>
    <row r="147" spans="1:9" ht="16.5" customHeight="1" thickBot="1">
      <c r="A147" s="285"/>
      <c r="B147" s="79" t="s">
        <v>115</v>
      </c>
      <c r="C147" s="133"/>
      <c r="D147" s="60"/>
      <c r="E147" s="140"/>
      <c r="F147" s="32"/>
      <c r="G147" s="32"/>
      <c r="H147" s="32"/>
      <c r="I147" s="287"/>
    </row>
    <row r="148" spans="1:9" ht="16.5" customHeight="1" thickBot="1">
      <c r="A148" s="285"/>
      <c r="B148" s="79" t="s">
        <v>116</v>
      </c>
      <c r="C148" s="133"/>
      <c r="D148" s="60"/>
      <c r="E148" s="140"/>
      <c r="F148" s="32"/>
      <c r="G148" s="32"/>
      <c r="H148" s="32"/>
      <c r="I148" s="287"/>
    </row>
    <row r="149" spans="1:9" ht="16.5" customHeight="1" thickBot="1">
      <c r="A149" s="285"/>
      <c r="B149" s="79" t="s">
        <v>117</v>
      </c>
      <c r="C149" s="133"/>
      <c r="D149" s="60"/>
      <c r="E149" s="140"/>
      <c r="F149" s="32"/>
      <c r="G149" s="32"/>
      <c r="H149" s="32"/>
      <c r="I149" s="287"/>
    </row>
    <row r="150" spans="1:9" ht="16.5" customHeight="1" thickBot="1">
      <c r="A150" s="285"/>
      <c r="B150" s="79" t="s">
        <v>118</v>
      </c>
      <c r="C150" s="133"/>
      <c r="D150" s="60"/>
      <c r="E150" s="140"/>
      <c r="F150" s="32"/>
      <c r="G150" s="32"/>
      <c r="H150" s="32"/>
      <c r="I150" s="287"/>
    </row>
    <row r="151" spans="1:9" ht="16.5" customHeight="1" thickBot="1">
      <c r="A151" s="285"/>
      <c r="B151" s="79" t="s">
        <v>119</v>
      </c>
      <c r="C151" s="133"/>
      <c r="D151" s="60"/>
      <c r="E151" s="140"/>
      <c r="F151" s="32"/>
      <c r="G151" s="32"/>
      <c r="H151" s="32"/>
      <c r="I151" s="287"/>
    </row>
    <row r="152" spans="1:9" ht="15" customHeight="1">
      <c r="A152" s="285"/>
      <c r="B152" s="139"/>
      <c r="C152" s="32"/>
      <c r="D152" s="32"/>
      <c r="E152" s="140"/>
      <c r="F152" s="32"/>
      <c r="G152" s="32"/>
      <c r="H152" s="32"/>
      <c r="I152" s="287"/>
    </row>
    <row r="153" spans="1:9" ht="15.75" customHeight="1">
      <c r="A153" s="285"/>
      <c r="B153" s="139"/>
      <c r="C153" s="32"/>
      <c r="D153" s="132" t="s">
        <v>292</v>
      </c>
      <c r="E153" s="140"/>
      <c r="F153" s="32"/>
      <c r="G153" s="32"/>
      <c r="H153" s="32"/>
      <c r="I153" s="287"/>
    </row>
    <row r="154" spans="1:9" ht="16.5" customHeight="1" thickBot="1">
      <c r="A154" s="285"/>
      <c r="B154" s="139"/>
      <c r="C154" s="76" t="s">
        <v>195</v>
      </c>
      <c r="D154" s="76" t="s">
        <v>196</v>
      </c>
      <c r="E154" s="140"/>
      <c r="F154" s="32"/>
      <c r="G154" s="32"/>
      <c r="H154" s="32"/>
      <c r="I154" s="287"/>
    </row>
    <row r="155" spans="1:9" ht="16.5" customHeight="1" thickBot="1">
      <c r="A155" s="285"/>
      <c r="B155" s="79" t="s">
        <v>110</v>
      </c>
      <c r="C155" s="133"/>
      <c r="D155" s="60"/>
      <c r="E155" s="140"/>
      <c r="F155" s="32"/>
      <c r="G155" s="32"/>
      <c r="H155" s="32"/>
      <c r="I155" s="287"/>
    </row>
    <row r="156" spans="1:9" ht="16.5" customHeight="1" thickBot="1">
      <c r="A156" s="285"/>
      <c r="B156" s="79" t="s">
        <v>111</v>
      </c>
      <c r="C156" s="133"/>
      <c r="D156" s="60"/>
      <c r="E156" s="140"/>
      <c r="F156" s="32"/>
      <c r="G156" s="32"/>
      <c r="H156" s="32"/>
      <c r="I156" s="287"/>
    </row>
    <row r="157" spans="1:9" ht="16.5" customHeight="1" thickBot="1">
      <c r="A157" s="285"/>
      <c r="B157" s="79" t="s">
        <v>112</v>
      </c>
      <c r="C157" s="133"/>
      <c r="D157" s="60"/>
      <c r="E157" s="140"/>
      <c r="F157" s="32"/>
      <c r="G157" s="32"/>
      <c r="H157" s="32"/>
      <c r="I157" s="287"/>
    </row>
    <row r="158" spans="1:9" ht="16.5" customHeight="1" thickBot="1">
      <c r="A158" s="285"/>
      <c r="B158" s="79" t="s">
        <v>113</v>
      </c>
      <c r="C158" s="133"/>
      <c r="D158" s="60"/>
      <c r="E158" s="140"/>
      <c r="F158" s="32"/>
      <c r="G158" s="32"/>
      <c r="H158" s="32"/>
      <c r="I158" s="287"/>
    </row>
    <row r="159" spans="1:9" ht="16.5" customHeight="1" thickBot="1">
      <c r="A159" s="285"/>
      <c r="B159" s="79" t="s">
        <v>114</v>
      </c>
      <c r="C159" s="133"/>
      <c r="D159" s="60"/>
      <c r="E159" s="140"/>
      <c r="F159" s="32"/>
      <c r="G159" s="32"/>
      <c r="H159" s="32"/>
      <c r="I159" s="287"/>
    </row>
    <row r="160" spans="1:9" ht="16.5" customHeight="1" thickBot="1">
      <c r="A160" s="285"/>
      <c r="B160" s="79" t="s">
        <v>115</v>
      </c>
      <c r="C160" s="133"/>
      <c r="D160" s="60"/>
      <c r="E160" s="140"/>
      <c r="F160" s="32"/>
      <c r="G160" s="32"/>
      <c r="H160" s="32"/>
      <c r="I160" s="287"/>
    </row>
    <row r="161" spans="1:9" ht="16.5" customHeight="1" thickBot="1">
      <c r="A161" s="285"/>
      <c r="B161" s="79" t="s">
        <v>116</v>
      </c>
      <c r="C161" s="133"/>
      <c r="D161" s="60"/>
      <c r="E161" s="140"/>
      <c r="F161" s="32"/>
      <c r="G161" s="32"/>
      <c r="H161" s="32"/>
      <c r="I161" s="287"/>
    </row>
    <row r="162" spans="1:9" ht="16.5" customHeight="1" thickBot="1">
      <c r="A162" s="285"/>
      <c r="B162" s="79" t="s">
        <v>117</v>
      </c>
      <c r="C162" s="133"/>
      <c r="D162" s="60"/>
      <c r="E162" s="140"/>
      <c r="F162" s="32"/>
      <c r="G162" s="32"/>
      <c r="H162" s="32"/>
      <c r="I162" s="287"/>
    </row>
    <row r="163" spans="1:9" ht="16.5" customHeight="1" thickBot="1">
      <c r="A163" s="285"/>
      <c r="B163" s="79" t="s">
        <v>118</v>
      </c>
      <c r="C163" s="133"/>
      <c r="D163" s="60"/>
      <c r="E163" s="140"/>
      <c r="F163" s="32"/>
      <c r="G163" s="32"/>
      <c r="H163" s="32"/>
      <c r="I163" s="287"/>
    </row>
    <row r="164" spans="1:9" ht="16.5" customHeight="1" thickBot="1">
      <c r="A164" s="285"/>
      <c r="B164" s="79" t="s">
        <v>119</v>
      </c>
      <c r="C164" s="133"/>
      <c r="D164" s="60"/>
      <c r="E164" s="140"/>
      <c r="F164" s="32"/>
      <c r="G164" s="32"/>
      <c r="H164" s="32"/>
      <c r="I164" s="287"/>
    </row>
    <row r="165" spans="1:9" ht="15.75" customHeight="1" thickBot="1">
      <c r="A165" s="285"/>
      <c r="B165" s="185"/>
      <c r="C165" s="145"/>
      <c r="D165" s="145"/>
      <c r="E165" s="192"/>
      <c r="F165" s="32"/>
      <c r="G165" s="32"/>
      <c r="H165" s="32"/>
      <c r="I165" s="287"/>
    </row>
    <row r="166" spans="1:9" ht="16.5" customHeight="1" thickBot="1" thickTop="1">
      <c r="A166" s="288"/>
      <c r="B166" s="289"/>
      <c r="C166" s="289"/>
      <c r="D166" s="289"/>
      <c r="E166" s="289"/>
      <c r="F166" s="289"/>
      <c r="G166" s="289"/>
      <c r="H166" s="289"/>
      <c r="I166" s="292"/>
    </row>
    <row r="167" spans="1:9" ht="3.75" customHeight="1" thickBot="1">
      <c r="A167" s="194"/>
      <c r="B167" s="195"/>
      <c r="C167" s="195"/>
      <c r="D167" s="195"/>
      <c r="E167" s="195"/>
      <c r="F167" s="195"/>
      <c r="G167" s="195"/>
      <c r="H167" s="195"/>
      <c r="I167" s="196"/>
    </row>
    <row r="168" ht="15.75" customHeight="1" thickTop="1"/>
  </sheetData>
  <sheetProtection/>
  <printOptions horizontalCentered="1"/>
  <pageMargins left="0.25" right="0" top="0.75" bottom="0.5" header="0.5" footer="0.25"/>
  <pageSetup fitToHeight="21" horizontalDpi="600" verticalDpi="600" orientation="portrait" scale="65" r:id="rId3"/>
  <headerFooter alignWithMargins="0">
    <oddFooter>&amp;RPage &amp;P of &amp;N</oddFooter>
  </headerFooter>
  <rowBreaks count="2" manualBreakCount="2">
    <brk id="57" max="255" man="1"/>
    <brk id="111" max="255" man="1"/>
  </rowBreaks>
  <legacyDrawing r:id="rId2"/>
</worksheet>
</file>

<file path=xl/worksheets/sheet8.xml><?xml version="1.0" encoding="utf-8"?>
<worksheet xmlns="http://schemas.openxmlformats.org/spreadsheetml/2006/main" xmlns:r="http://schemas.openxmlformats.org/officeDocument/2006/relationships">
  <dimension ref="A1:J53"/>
  <sheetViews>
    <sheetView zoomScale="60" zoomScaleNormal="60" workbookViewId="0" topLeftCell="A1">
      <selection activeCell="C25" sqref="C25"/>
    </sheetView>
  </sheetViews>
  <sheetFormatPr defaultColWidth="9.140625" defaultRowHeight="12.75"/>
  <cols>
    <col min="1" max="1" width="1.7109375" style="0" customWidth="1"/>
    <col min="2" max="2" width="9.421875" style="0" customWidth="1"/>
    <col min="3" max="3" width="59.421875" style="0" customWidth="1"/>
    <col min="4" max="4" width="17.57421875" style="0" customWidth="1"/>
    <col min="5" max="5" width="16.8515625" style="0" customWidth="1"/>
    <col min="6" max="6" width="17.140625" style="0" customWidth="1"/>
    <col min="7" max="8" width="14.7109375" style="0" customWidth="1"/>
    <col min="9" max="9" width="2.00390625" style="0" customWidth="1"/>
    <col min="10" max="10" width="1.57421875" style="0" customWidth="1"/>
  </cols>
  <sheetData>
    <row r="1" spans="1:10" ht="3.75" customHeight="1" thickBot="1" thickTop="1">
      <c r="A1" s="2"/>
      <c r="B1" s="4"/>
      <c r="C1" s="4"/>
      <c r="D1" s="4"/>
      <c r="E1" s="4"/>
      <c r="F1" s="4"/>
      <c r="G1" s="4"/>
      <c r="H1" s="4"/>
      <c r="I1" s="4"/>
      <c r="J1" s="5"/>
    </row>
    <row r="2" spans="1:10" ht="18.75" customHeight="1">
      <c r="A2" s="46"/>
      <c r="B2" s="13"/>
      <c r="C2" s="13"/>
      <c r="D2" s="284" t="s">
        <v>127</v>
      </c>
      <c r="E2" s="13"/>
      <c r="F2" s="13"/>
      <c r="G2" s="13"/>
      <c r="H2" s="13"/>
      <c r="I2" s="13"/>
      <c r="J2" s="48"/>
    </row>
    <row r="3" spans="1:10" ht="18.75" customHeight="1">
      <c r="A3" s="278"/>
      <c r="B3" s="8"/>
      <c r="C3" s="8"/>
      <c r="D3" s="29" t="s">
        <v>198</v>
      </c>
      <c r="E3" s="8"/>
      <c r="F3" s="8"/>
      <c r="G3" s="8"/>
      <c r="H3" s="8"/>
      <c r="I3" s="8"/>
      <c r="J3" s="279"/>
    </row>
    <row r="4" spans="1:10" ht="16.5" customHeight="1">
      <c r="A4" s="278"/>
      <c r="B4" s="8"/>
      <c r="C4" s="8"/>
      <c r="D4" s="11" t="str">
        <f>"AS OF THE END OF "&amp;YearType&amp;" YEAR "&amp;Year</f>
        <v>AS OF THE END OF CALENDAR YEAR 2006</v>
      </c>
      <c r="E4" s="8"/>
      <c r="F4" s="8"/>
      <c r="G4" s="8"/>
      <c r="H4" s="8"/>
      <c r="I4" s="8"/>
      <c r="J4" s="279"/>
    </row>
    <row r="5" spans="1:10" ht="16.5" customHeight="1" thickBot="1">
      <c r="A5" s="278"/>
      <c r="B5" s="8"/>
      <c r="C5" s="8"/>
      <c r="D5" s="11"/>
      <c r="E5" s="8"/>
      <c r="F5" s="8"/>
      <c r="G5" s="8"/>
      <c r="H5" s="8"/>
      <c r="I5" s="8"/>
      <c r="J5" s="279"/>
    </row>
    <row r="6" spans="1:10" s="30" customFormat="1" ht="31.5" customHeight="1" thickBot="1" thickTop="1">
      <c r="A6" s="285"/>
      <c r="B6" s="320" t="s">
        <v>1</v>
      </c>
      <c r="C6" s="390" t="str">
        <f>carrierName</f>
        <v>XXXXXXX</v>
      </c>
      <c r="D6" s="32"/>
      <c r="E6" s="32"/>
      <c r="F6" s="32"/>
      <c r="G6" s="32"/>
      <c r="H6" s="32"/>
      <c r="I6" s="32"/>
      <c r="J6" s="287"/>
    </row>
    <row r="7" spans="1:10" s="30" customFormat="1" ht="20.25" customHeight="1" thickBot="1" thickTop="1">
      <c r="A7" s="285"/>
      <c r="B7" s="286" t="s">
        <v>45</v>
      </c>
      <c r="C7" s="390" t="str">
        <f>FEHBCode</f>
        <v>XX</v>
      </c>
      <c r="D7" s="32"/>
      <c r="E7" s="32"/>
      <c r="F7" s="32"/>
      <c r="G7" s="32"/>
      <c r="H7" s="32"/>
      <c r="I7" s="32"/>
      <c r="J7" s="287"/>
    </row>
    <row r="8" spans="1:10" ht="14.25" customHeight="1" thickBot="1" thickTop="1">
      <c r="A8" s="278"/>
      <c r="B8" s="8"/>
      <c r="C8" s="8"/>
      <c r="D8" s="8"/>
      <c r="E8" s="8"/>
      <c r="F8" s="8"/>
      <c r="G8" s="8"/>
      <c r="H8" s="8"/>
      <c r="I8" s="8"/>
      <c r="J8" s="279"/>
    </row>
    <row r="9" spans="1:10" ht="36.75" customHeight="1" thickBot="1">
      <c r="A9" s="278"/>
      <c r="B9" s="46"/>
      <c r="C9" s="13"/>
      <c r="D9" s="78" t="s">
        <v>44</v>
      </c>
      <c r="E9" s="77" t="s">
        <v>75</v>
      </c>
      <c r="F9" s="77" t="s">
        <v>76</v>
      </c>
      <c r="G9" s="78" t="s">
        <v>293</v>
      </c>
      <c r="H9" s="78" t="s">
        <v>292</v>
      </c>
      <c r="I9" s="48"/>
      <c r="J9" s="279"/>
    </row>
    <row r="10" spans="1:10" ht="19.5" customHeight="1" thickBot="1">
      <c r="A10" s="278"/>
      <c r="B10" s="278"/>
      <c r="C10" s="164" t="s">
        <v>199</v>
      </c>
      <c r="D10" s="8"/>
      <c r="E10" s="8"/>
      <c r="F10" s="8"/>
      <c r="G10" s="8"/>
      <c r="H10" s="8"/>
      <c r="I10" s="279"/>
      <c r="J10" s="279"/>
    </row>
    <row r="11" spans="1:10" ht="19.5" customHeight="1" thickBot="1" thickTop="1">
      <c r="A11" s="278"/>
      <c r="B11" s="278"/>
      <c r="C11" s="165" t="s">
        <v>200</v>
      </c>
      <c r="D11" s="45">
        <f>SUM(E11:H11)</f>
        <v>0</v>
      </c>
      <c r="E11" s="45">
        <f>'Summary Statement of Operations'!E56</f>
        <v>0</v>
      </c>
      <c r="F11" s="45">
        <f>'Summary Statement of Operations'!F56</f>
        <v>0</v>
      </c>
      <c r="G11" s="45">
        <f>'Summary Statement of Operations'!G56</f>
        <v>0</v>
      </c>
      <c r="H11" s="45">
        <f>'Summary Statement of Operations'!H56</f>
        <v>0</v>
      </c>
      <c r="I11" s="279"/>
      <c r="J11" s="279"/>
    </row>
    <row r="12" spans="1:10" ht="19.5" customHeight="1" thickBot="1" thickTop="1">
      <c r="A12" s="278"/>
      <c r="B12" s="278"/>
      <c r="C12" s="197"/>
      <c r="D12" s="8"/>
      <c r="E12" s="8"/>
      <c r="F12" s="8"/>
      <c r="G12" s="8"/>
      <c r="H12" s="8"/>
      <c r="I12" s="279"/>
      <c r="J12" s="279"/>
    </row>
    <row r="13" spans="1:10" ht="19.5" customHeight="1" thickBot="1" thickTop="1">
      <c r="A13" s="278"/>
      <c r="B13" s="278"/>
      <c r="C13" s="172" t="s">
        <v>201</v>
      </c>
      <c r="D13" s="45">
        <f>SUM(E13:H13)</f>
        <v>0</v>
      </c>
      <c r="E13" s="45">
        <f>'Summary Statement of Operations'!E31</f>
        <v>0</v>
      </c>
      <c r="F13" s="45">
        <f>'Summary Statement of Operations'!F31</f>
        <v>0</v>
      </c>
      <c r="G13" s="45">
        <f>'Summary Statement of Operations'!G31</f>
        <v>0</v>
      </c>
      <c r="H13" s="45">
        <f>'Summary Statement of Operations'!H31</f>
        <v>0</v>
      </c>
      <c r="I13" s="279"/>
      <c r="J13" s="279"/>
    </row>
    <row r="14" spans="1:10" ht="19.5" customHeight="1" thickBot="1" thickTop="1">
      <c r="A14" s="278"/>
      <c r="B14" s="278"/>
      <c r="C14" s="197"/>
      <c r="D14" s="8"/>
      <c r="E14" s="8"/>
      <c r="F14" s="8"/>
      <c r="G14" s="8"/>
      <c r="H14" s="8"/>
      <c r="I14" s="279"/>
      <c r="J14" s="279"/>
    </row>
    <row r="15" spans="1:10" ht="19.5" customHeight="1" thickBot="1" thickTop="1">
      <c r="A15" s="278"/>
      <c r="B15" s="278"/>
      <c r="C15" s="198" t="s">
        <v>139</v>
      </c>
      <c r="D15" s="45">
        <f>SUM(E15:H15)</f>
        <v>0</v>
      </c>
      <c r="E15" s="45">
        <f>E11+E13</f>
        <v>0</v>
      </c>
      <c r="F15" s="45">
        <f>F11+F13</f>
        <v>0</v>
      </c>
      <c r="G15" s="45">
        <f>G11+G13</f>
        <v>0</v>
      </c>
      <c r="H15" s="45">
        <f>H11+H13</f>
        <v>0</v>
      </c>
      <c r="I15" s="279"/>
      <c r="J15" s="279"/>
    </row>
    <row r="16" spans="1:10" ht="19.5" customHeight="1" thickTop="1">
      <c r="A16" s="278"/>
      <c r="B16" s="278"/>
      <c r="C16" s="199"/>
      <c r="D16" s="8"/>
      <c r="E16" s="8"/>
      <c r="F16" s="8"/>
      <c r="G16" s="8"/>
      <c r="H16" s="8"/>
      <c r="I16" s="279"/>
      <c r="J16" s="279"/>
    </row>
    <row r="17" spans="1:10" ht="19.5" customHeight="1" thickBot="1">
      <c r="A17" s="278"/>
      <c r="B17" s="278"/>
      <c r="C17" s="178" t="s">
        <v>202</v>
      </c>
      <c r="D17" s="8"/>
      <c r="E17" s="8"/>
      <c r="F17" s="8"/>
      <c r="G17" s="8"/>
      <c r="H17" s="8"/>
      <c r="I17" s="279"/>
      <c r="J17" s="279"/>
    </row>
    <row r="18" spans="1:10" ht="19.5" customHeight="1" thickBot="1" thickTop="1">
      <c r="A18" s="278"/>
      <c r="B18" s="278"/>
      <c r="C18" s="165" t="s">
        <v>203</v>
      </c>
      <c r="D18" s="45">
        <f>SUM(E18:H18)</f>
        <v>0</v>
      </c>
      <c r="E18" s="45">
        <f>(1/6)*E26</f>
        <v>0</v>
      </c>
      <c r="F18" s="45">
        <f>(1/6)*F26</f>
        <v>0</v>
      </c>
      <c r="G18" s="45">
        <f>(1/6)*G26</f>
        <v>0</v>
      </c>
      <c r="H18" s="45">
        <f>(1/6)*H26</f>
        <v>0</v>
      </c>
      <c r="I18" s="279"/>
      <c r="J18" s="279"/>
    </row>
    <row r="19" spans="1:10" ht="19.5" customHeight="1" thickBot="1" thickTop="1">
      <c r="A19" s="278"/>
      <c r="B19" s="278"/>
      <c r="C19" s="393" t="str">
        <f>"Claims paid-last six months of "&amp;YearType&amp;" Year"</f>
        <v>Claims paid-last six months of CALENDAR Year</v>
      </c>
      <c r="D19" s="8"/>
      <c r="E19" s="8"/>
      <c r="F19" s="8"/>
      <c r="G19" s="8"/>
      <c r="H19" s="8"/>
      <c r="I19" s="279"/>
      <c r="J19" s="279"/>
    </row>
    <row r="20" spans="1:10" ht="19.5" customHeight="1" thickBot="1" thickTop="1">
      <c r="A20" s="278"/>
      <c r="B20" s="278"/>
      <c r="C20" s="200" t="str">
        <f>VLOOKUP(MOD(MonthEndNumber+7,12),months_table,2)</f>
        <v>July</v>
      </c>
      <c r="D20" s="45">
        <f aca="true" t="shared" si="0" ref="D20:D26">SUM(E20:H20)</f>
        <v>0</v>
      </c>
      <c r="E20" s="45">
        <f>'Health Benefit Charges Paid'!E124</f>
        <v>0</v>
      </c>
      <c r="F20" s="45">
        <f>'Health Benefit Charges Paid'!E210</f>
        <v>0</v>
      </c>
      <c r="G20" s="45">
        <f>'Health Benefit Charges Paid'!E296</f>
        <v>0</v>
      </c>
      <c r="H20" s="45">
        <f>'Health Benefit Charges Paid'!E382</f>
        <v>0</v>
      </c>
      <c r="I20" s="279"/>
      <c r="J20" s="279"/>
    </row>
    <row r="21" spans="1:10" ht="19.5" customHeight="1" thickBot="1" thickTop="1">
      <c r="A21" s="278"/>
      <c r="B21" s="278"/>
      <c r="C21" s="200" t="str">
        <f>VLOOKUP(MOD(MonthEndNumber+8,12),months_table,2)</f>
        <v>August</v>
      </c>
      <c r="D21" s="45">
        <f t="shared" si="0"/>
        <v>0</v>
      </c>
      <c r="E21" s="45">
        <f>'Health Benefit Charges Paid'!E125</f>
        <v>0</v>
      </c>
      <c r="F21" s="45">
        <f>'Health Benefit Charges Paid'!E211</f>
        <v>0</v>
      </c>
      <c r="G21" s="45">
        <f>'Health Benefit Charges Paid'!E297</f>
        <v>0</v>
      </c>
      <c r="H21" s="45">
        <f>'Health Benefit Charges Paid'!E383</f>
        <v>0</v>
      </c>
      <c r="I21" s="279"/>
      <c r="J21" s="279"/>
    </row>
    <row r="22" spans="1:10" ht="19.5" customHeight="1" thickBot="1" thickTop="1">
      <c r="A22" s="278"/>
      <c r="B22" s="278"/>
      <c r="C22" s="200" t="str">
        <f>VLOOKUP(MOD(MonthEndNumber+9,12),months_table,2)</f>
        <v>September</v>
      </c>
      <c r="D22" s="45">
        <f t="shared" si="0"/>
        <v>0</v>
      </c>
      <c r="E22" s="45">
        <f>'Health Benefit Charges Paid'!E126</f>
        <v>0</v>
      </c>
      <c r="F22" s="45">
        <f>'Health Benefit Charges Paid'!E212</f>
        <v>0</v>
      </c>
      <c r="G22" s="45">
        <f>'Health Benefit Charges Paid'!E298</f>
        <v>0</v>
      </c>
      <c r="H22" s="45">
        <f>'Health Benefit Charges Paid'!E384</f>
        <v>0</v>
      </c>
      <c r="I22" s="279"/>
      <c r="J22" s="279"/>
    </row>
    <row r="23" spans="1:10" ht="19.5" customHeight="1" thickBot="1" thickTop="1">
      <c r="A23" s="278"/>
      <c r="B23" s="278"/>
      <c r="C23" s="200" t="str">
        <f>VLOOKUP(MOD(MonthEndNumber+10,12),months_table,2)</f>
        <v>October</v>
      </c>
      <c r="D23" s="45">
        <f t="shared" si="0"/>
        <v>0</v>
      </c>
      <c r="E23" s="45">
        <f>'Health Benefit Charges Paid'!E127</f>
        <v>0</v>
      </c>
      <c r="F23" s="45">
        <f>'Health Benefit Charges Paid'!E213</f>
        <v>0</v>
      </c>
      <c r="G23" s="45">
        <f>'Health Benefit Charges Paid'!E299</f>
        <v>0</v>
      </c>
      <c r="H23" s="45">
        <f>'Health Benefit Charges Paid'!E385</f>
        <v>0</v>
      </c>
      <c r="I23" s="279"/>
      <c r="J23" s="279"/>
    </row>
    <row r="24" spans="1:10" ht="19.5" customHeight="1" thickBot="1" thickTop="1">
      <c r="A24" s="278"/>
      <c r="B24" s="278"/>
      <c r="C24" s="200" t="str">
        <f>VLOOKUP(MOD(MonthEndNumber+11,12),months_table,2)</f>
        <v>November</v>
      </c>
      <c r="D24" s="45">
        <f t="shared" si="0"/>
        <v>0</v>
      </c>
      <c r="E24" s="45">
        <f>'Health Benefit Charges Paid'!E128</f>
        <v>0</v>
      </c>
      <c r="F24" s="45">
        <f>'Health Benefit Charges Paid'!E214</f>
        <v>0</v>
      </c>
      <c r="G24" s="45">
        <f>'Health Benefit Charges Paid'!E300</f>
        <v>0</v>
      </c>
      <c r="H24" s="45">
        <f>'Health Benefit Charges Paid'!E386</f>
        <v>0</v>
      </c>
      <c r="I24" s="279"/>
      <c r="J24" s="279"/>
    </row>
    <row r="25" spans="1:10" ht="19.5" customHeight="1" thickBot="1" thickTop="1">
      <c r="A25" s="278"/>
      <c r="B25" s="278"/>
      <c r="C25" s="200" t="str">
        <f>VLOOKUP(MOD(MonthEndNumber,12),months_table,2)</f>
        <v>December</v>
      </c>
      <c r="D25" s="45">
        <f t="shared" si="0"/>
        <v>0</v>
      </c>
      <c r="E25" s="45">
        <f>'Health Benefit Charges Paid'!E129</f>
        <v>0</v>
      </c>
      <c r="F25" s="45">
        <f>'Health Benefit Charges Paid'!E215</f>
        <v>0</v>
      </c>
      <c r="G25" s="45">
        <f>'Health Benefit Charges Paid'!E301</f>
        <v>0</v>
      </c>
      <c r="H25" s="45">
        <f>'Health Benefit Charges Paid'!E387</f>
        <v>0</v>
      </c>
      <c r="I25" s="279"/>
      <c r="J25" s="279"/>
    </row>
    <row r="26" spans="1:10" ht="19.5" customHeight="1" thickBot="1" thickTop="1">
      <c r="A26" s="278"/>
      <c r="B26" s="278"/>
      <c r="C26" s="138" t="s">
        <v>139</v>
      </c>
      <c r="D26" s="45">
        <f t="shared" si="0"/>
        <v>0</v>
      </c>
      <c r="E26" s="45">
        <f>SUM(E20:E25)</f>
        <v>0</v>
      </c>
      <c r="F26" s="45">
        <f>SUM(F20:F25)</f>
        <v>0</v>
      </c>
      <c r="G26" s="45">
        <f>SUM(G20:G25)</f>
        <v>0</v>
      </c>
      <c r="H26" s="45">
        <f>SUM(H20:H25)</f>
        <v>0</v>
      </c>
      <c r="I26" s="279"/>
      <c r="J26" s="279"/>
    </row>
    <row r="27" spans="1:10" ht="19.5" customHeight="1" thickBot="1" thickTop="1">
      <c r="A27" s="278"/>
      <c r="B27" s="278"/>
      <c r="C27" s="201"/>
      <c r="D27" s="8"/>
      <c r="E27" s="8"/>
      <c r="F27" s="8"/>
      <c r="G27" s="8"/>
      <c r="H27" s="8"/>
      <c r="I27" s="279"/>
      <c r="J27" s="279"/>
    </row>
    <row r="28" spans="1:10" ht="19.5" customHeight="1" thickBot="1" thickTop="1">
      <c r="A28" s="278"/>
      <c r="B28" s="278"/>
      <c r="C28" s="172" t="s">
        <v>204</v>
      </c>
      <c r="D28" s="45">
        <f>SUM(E28:H28)</f>
        <v>0</v>
      </c>
      <c r="E28" s="45">
        <f>('Summary Statement of Operations'!E40+'Summary Statement of Operations'!E47)*(1/12)</f>
        <v>0</v>
      </c>
      <c r="F28" s="45">
        <f>('Summary Statement of Operations'!F40+'Summary Statement of Operations'!F47)*(1/12)</f>
        <v>0</v>
      </c>
      <c r="G28" s="45">
        <f>('Summary Statement of Operations'!G40+'Summary Statement of Operations'!G47)*(1/12)</f>
        <v>0</v>
      </c>
      <c r="H28" s="45">
        <f>('Summary Statement of Operations'!H40+'Summary Statement of Operations'!H47)*(1/12)</f>
        <v>0</v>
      </c>
      <c r="I28" s="279"/>
      <c r="J28" s="279"/>
    </row>
    <row r="29" spans="1:10" ht="19.5" customHeight="1" thickTop="1">
      <c r="A29" s="278"/>
      <c r="B29" s="278"/>
      <c r="C29" s="393" t="s">
        <v>205</v>
      </c>
      <c r="D29" s="8"/>
      <c r="E29" s="201"/>
      <c r="F29" s="8"/>
      <c r="G29" s="8"/>
      <c r="H29" s="8"/>
      <c r="I29" s="279"/>
      <c r="J29" s="279"/>
    </row>
    <row r="30" spans="1:10" ht="19.5" customHeight="1" thickBot="1">
      <c r="A30" s="278"/>
      <c r="B30" s="278"/>
      <c r="C30" s="202"/>
      <c r="D30" s="8"/>
      <c r="E30" s="8"/>
      <c r="F30" s="8"/>
      <c r="G30" s="8"/>
      <c r="H30" s="8"/>
      <c r="I30" s="279"/>
      <c r="J30" s="279"/>
    </row>
    <row r="31" spans="1:10" ht="35.25" customHeight="1" thickBot="1" thickTop="1">
      <c r="A31" s="278"/>
      <c r="B31" s="278"/>
      <c r="C31" s="357" t="s">
        <v>206</v>
      </c>
      <c r="D31" s="45">
        <f>SUM(E31:H31)</f>
        <v>0</v>
      </c>
      <c r="E31" s="45">
        <f>E18+E28</f>
        <v>0</v>
      </c>
      <c r="F31" s="45">
        <f>F18+F28</f>
        <v>0</v>
      </c>
      <c r="G31" s="45">
        <f>G18+G28</f>
        <v>0</v>
      </c>
      <c r="H31" s="45">
        <f>H18+H28</f>
        <v>0</v>
      </c>
      <c r="I31" s="279"/>
      <c r="J31" s="279"/>
    </row>
    <row r="32" spans="1:10" ht="19.5" customHeight="1" thickTop="1">
      <c r="A32" s="278"/>
      <c r="B32" s="278"/>
      <c r="C32" s="203"/>
      <c r="D32" s="8"/>
      <c r="E32" s="8"/>
      <c r="F32" s="8"/>
      <c r="G32" s="8"/>
      <c r="H32" s="8"/>
      <c r="I32" s="279"/>
      <c r="J32" s="279"/>
    </row>
    <row r="33" spans="1:10" ht="19.5" customHeight="1" thickBot="1">
      <c r="A33" s="278"/>
      <c r="B33" s="278"/>
      <c r="C33" s="201"/>
      <c r="D33" s="8"/>
      <c r="E33" s="8"/>
      <c r="F33" s="8"/>
      <c r="G33" s="8"/>
      <c r="H33" s="8"/>
      <c r="I33" s="279"/>
      <c r="J33" s="279"/>
    </row>
    <row r="34" spans="1:10" ht="36.75" customHeight="1" thickBot="1" thickTop="1">
      <c r="A34" s="278"/>
      <c r="B34" s="278"/>
      <c r="C34" s="391" t="s">
        <v>298</v>
      </c>
      <c r="D34" s="45">
        <f>SUM(E34:H34)</f>
        <v>0</v>
      </c>
      <c r="E34" s="45">
        <f>E31*3.5</f>
        <v>0</v>
      </c>
      <c r="F34" s="45">
        <f>F31*3.5</f>
        <v>0</v>
      </c>
      <c r="G34" s="45">
        <f>G31*3.5</f>
        <v>0</v>
      </c>
      <c r="H34" s="45">
        <f>H31*3.5</f>
        <v>0</v>
      </c>
      <c r="I34" s="279"/>
      <c r="J34" s="279"/>
    </row>
    <row r="35" spans="1:10" ht="19.5" customHeight="1" thickTop="1">
      <c r="A35" s="278"/>
      <c r="B35" s="278"/>
      <c r="C35" s="201"/>
      <c r="D35" s="8"/>
      <c r="E35" s="8"/>
      <c r="F35" s="8"/>
      <c r="G35" s="8"/>
      <c r="H35" s="8"/>
      <c r="I35" s="279"/>
      <c r="J35" s="279"/>
    </row>
    <row r="36" spans="1:10" ht="19.5" customHeight="1" thickBot="1">
      <c r="A36" s="278"/>
      <c r="B36" s="278"/>
      <c r="C36" s="181" t="s">
        <v>207</v>
      </c>
      <c r="D36" s="8"/>
      <c r="E36" s="8"/>
      <c r="F36" s="8"/>
      <c r="G36" s="8"/>
      <c r="H36" s="8"/>
      <c r="I36" s="279"/>
      <c r="J36" s="279"/>
    </row>
    <row r="37" spans="1:10" ht="19.5" customHeight="1" thickBot="1" thickTop="1">
      <c r="A37" s="278"/>
      <c r="B37" s="278"/>
      <c r="C37" s="165" t="s">
        <v>208</v>
      </c>
      <c r="D37" s="392">
        <f>IF(SUM(E37:H37)&gt;SUM(E40:H40),SUM(E37:H37)-SUM(E40:H40),0)</f>
        <v>0</v>
      </c>
      <c r="E37" s="392">
        <f>IF(E15&gt;E34,E15-E34,0)</f>
        <v>0</v>
      </c>
      <c r="F37" s="392">
        <f>IF(F15&gt;F34,F15-F34,0)</f>
        <v>0</v>
      </c>
      <c r="G37" s="392">
        <f>IF(G15&gt;G34,G15-G34,0)</f>
        <v>0</v>
      </c>
      <c r="H37" s="392">
        <f>IF(H15&gt;H34,H15-H34,0)</f>
        <v>0</v>
      </c>
      <c r="I37" s="279"/>
      <c r="J37" s="279"/>
    </row>
    <row r="38" spans="1:10" ht="19.5" customHeight="1" thickTop="1">
      <c r="A38" s="278"/>
      <c r="B38" s="278"/>
      <c r="C38" s="393" t="s">
        <v>209</v>
      </c>
      <c r="D38" s="8"/>
      <c r="E38" s="8"/>
      <c r="F38" s="8"/>
      <c r="G38" s="199"/>
      <c r="H38" s="199"/>
      <c r="I38" s="279"/>
      <c r="J38" s="279"/>
    </row>
    <row r="39" spans="1:10" ht="19.5" customHeight="1" thickBot="1">
      <c r="A39" s="278"/>
      <c r="B39" s="278"/>
      <c r="C39" s="201"/>
      <c r="D39" s="8"/>
      <c r="E39" s="8"/>
      <c r="F39" s="8"/>
      <c r="G39" s="8"/>
      <c r="H39" s="8"/>
      <c r="I39" s="279"/>
      <c r="J39" s="279"/>
    </row>
    <row r="40" spans="1:10" ht="19.5" customHeight="1" thickBot="1" thickTop="1">
      <c r="A40" s="278"/>
      <c r="B40" s="278"/>
      <c r="C40" s="98" t="s">
        <v>210</v>
      </c>
      <c r="D40" s="45">
        <f>IF(SUM(E37:H37)&lt;SUM(E40:H40),SUM(E40:H40)-SUM(E37:H37),0)</f>
        <v>0</v>
      </c>
      <c r="E40" s="204">
        <f>IF(E15&lt;E34,E34-E15,0)</f>
        <v>0</v>
      </c>
      <c r="F40" s="204">
        <f>IF(F15&lt;F34,F34-F15,0)</f>
        <v>0</v>
      </c>
      <c r="G40" s="204">
        <f>IF(G15&lt;G34,G34-G15,0)</f>
        <v>0</v>
      </c>
      <c r="H40" s="204">
        <f>IF(H15&lt;H34,H34-H15,0)</f>
        <v>0</v>
      </c>
      <c r="I40" s="279"/>
      <c r="J40" s="279"/>
    </row>
    <row r="41" spans="1:10" ht="19.5" customHeight="1" thickTop="1">
      <c r="A41" s="278"/>
      <c r="B41" s="278"/>
      <c r="C41" s="393" t="s">
        <v>211</v>
      </c>
      <c r="D41" s="8"/>
      <c r="E41" s="8"/>
      <c r="F41" s="199"/>
      <c r="G41" s="8"/>
      <c r="H41" s="8"/>
      <c r="I41" s="279"/>
      <c r="J41" s="279"/>
    </row>
    <row r="42" spans="1:10" ht="19.5" customHeight="1" thickBot="1">
      <c r="A42" s="278"/>
      <c r="B42" s="280"/>
      <c r="C42" s="275"/>
      <c r="D42" s="275"/>
      <c r="E42" s="275"/>
      <c r="F42" s="275"/>
      <c r="G42" s="275"/>
      <c r="H42" s="275"/>
      <c r="I42" s="282"/>
      <c r="J42" s="279"/>
    </row>
    <row r="43" spans="1:10" ht="13.5" customHeight="1">
      <c r="A43" s="278"/>
      <c r="B43" s="8"/>
      <c r="C43" s="8"/>
      <c r="D43" s="8"/>
      <c r="E43" s="8"/>
      <c r="F43" s="8"/>
      <c r="G43" s="8"/>
      <c r="H43" s="8"/>
      <c r="I43" s="8"/>
      <c r="J43" s="279"/>
    </row>
    <row r="44" spans="1:10" ht="13.5" customHeight="1" thickBot="1">
      <c r="A44" s="278"/>
      <c r="B44" s="8"/>
      <c r="C44" s="8"/>
      <c r="D44" s="8"/>
      <c r="E44" s="8"/>
      <c r="F44" s="8"/>
      <c r="G44" s="8"/>
      <c r="H44" s="8"/>
      <c r="I44" s="8"/>
      <c r="J44" s="279"/>
    </row>
    <row r="45" spans="1:10" ht="17.25" customHeight="1" thickBot="1">
      <c r="A45" s="278"/>
      <c r="B45" s="8"/>
      <c r="C45" s="427" t="s">
        <v>63</v>
      </c>
      <c r="D45" s="428"/>
      <c r="E45" s="428"/>
      <c r="F45" s="428"/>
      <c r="G45" s="428"/>
      <c r="H45" s="429"/>
      <c r="I45" s="8"/>
      <c r="J45" s="279"/>
    </row>
    <row r="46" spans="1:10" ht="16.5" customHeight="1" thickBot="1">
      <c r="A46" s="278"/>
      <c r="B46" s="62" t="s">
        <v>64</v>
      </c>
      <c r="C46" s="410"/>
      <c r="D46" s="410"/>
      <c r="E46" s="410"/>
      <c r="F46" s="410"/>
      <c r="G46" s="410"/>
      <c r="H46" s="410"/>
      <c r="I46" s="8"/>
      <c r="J46" s="279"/>
    </row>
    <row r="47" spans="1:10" ht="16.5" customHeight="1" thickBot="1">
      <c r="A47" s="278"/>
      <c r="B47" s="62" t="s">
        <v>65</v>
      </c>
      <c r="C47" s="410"/>
      <c r="D47" s="410"/>
      <c r="E47" s="410"/>
      <c r="F47" s="410"/>
      <c r="G47" s="410"/>
      <c r="H47" s="410"/>
      <c r="I47" s="8"/>
      <c r="J47" s="279"/>
    </row>
    <row r="48" spans="1:10" ht="16.5" customHeight="1" thickBot="1">
      <c r="A48" s="278"/>
      <c r="B48" s="62" t="s">
        <v>66</v>
      </c>
      <c r="C48" s="410"/>
      <c r="D48" s="410"/>
      <c r="E48" s="410"/>
      <c r="F48" s="410"/>
      <c r="G48" s="410"/>
      <c r="H48" s="410"/>
      <c r="I48" s="8"/>
      <c r="J48" s="279"/>
    </row>
    <row r="49" spans="1:10" ht="16.5" customHeight="1" thickBot="1">
      <c r="A49" s="278"/>
      <c r="B49" s="62" t="s">
        <v>67</v>
      </c>
      <c r="C49" s="410"/>
      <c r="D49" s="410"/>
      <c r="E49" s="410"/>
      <c r="F49" s="410"/>
      <c r="G49" s="410"/>
      <c r="H49" s="410"/>
      <c r="I49" s="8"/>
      <c r="J49" s="279"/>
    </row>
    <row r="50" spans="1:10" ht="16.5" customHeight="1" thickBot="1">
      <c r="A50" s="278"/>
      <c r="B50" s="62" t="s">
        <v>68</v>
      </c>
      <c r="C50" s="410"/>
      <c r="D50" s="410"/>
      <c r="E50" s="410"/>
      <c r="F50" s="410"/>
      <c r="G50" s="410"/>
      <c r="H50" s="410"/>
      <c r="I50" s="8"/>
      <c r="J50" s="279"/>
    </row>
    <row r="51" spans="1:10" ht="16.5" customHeight="1" thickBot="1">
      <c r="A51" s="278"/>
      <c r="B51" s="62" t="s">
        <v>69</v>
      </c>
      <c r="C51" s="410"/>
      <c r="D51" s="410"/>
      <c r="E51" s="410"/>
      <c r="F51" s="410"/>
      <c r="G51" s="410"/>
      <c r="H51" s="410"/>
      <c r="I51" s="8"/>
      <c r="J51" s="279"/>
    </row>
    <row r="52" spans="1:10" ht="16.5" customHeight="1" thickBot="1">
      <c r="A52" s="278"/>
      <c r="B52" s="62"/>
      <c r="C52" s="410"/>
      <c r="D52" s="410"/>
      <c r="E52" s="410"/>
      <c r="F52" s="410"/>
      <c r="G52" s="410"/>
      <c r="H52" s="410"/>
      <c r="I52" s="8"/>
      <c r="J52" s="279"/>
    </row>
    <row r="53" spans="1:10" ht="3.75" customHeight="1" thickBot="1">
      <c r="A53" s="394"/>
      <c r="B53" s="26"/>
      <c r="C53" s="26"/>
      <c r="D53" s="26"/>
      <c r="E53" s="26"/>
      <c r="F53" s="26"/>
      <c r="G53" s="26"/>
      <c r="H53" s="26"/>
      <c r="I53" s="26"/>
      <c r="J53" s="395"/>
    </row>
    <row r="54" ht="13.5" thickTop="1"/>
  </sheetData>
  <sheetProtection/>
  <mergeCells count="8">
    <mergeCell ref="C45:H45"/>
    <mergeCell ref="C46:H46"/>
    <mergeCell ref="C47:H47"/>
    <mergeCell ref="C48:H48"/>
    <mergeCell ref="C49:H49"/>
    <mergeCell ref="C50:H50"/>
    <mergeCell ref="C51:H51"/>
    <mergeCell ref="C52:H52"/>
  </mergeCells>
  <printOptions horizontalCentered="1"/>
  <pageMargins left="0.25" right="0" top="1" bottom="0.5" header="0.5" footer="0.25"/>
  <pageSetup fitToHeight="15" horizontalDpi="600" verticalDpi="600" orientation="portrait" scale="59" r:id="rId1"/>
  <headerFooter alignWithMargins="0">
    <oddFooter>&amp;RPage &amp;P of &amp;N</oddFooter>
  </headerFooter>
</worksheet>
</file>

<file path=xl/worksheets/sheet9.xml><?xml version="1.0" encoding="utf-8"?>
<worksheet xmlns="http://schemas.openxmlformats.org/spreadsheetml/2006/main" xmlns:r="http://schemas.openxmlformats.org/officeDocument/2006/relationships">
  <dimension ref="A1:F31"/>
  <sheetViews>
    <sheetView zoomScale="60" zoomScaleNormal="60" workbookViewId="0" topLeftCell="A1">
      <selection activeCell="A9" sqref="A9"/>
    </sheetView>
  </sheetViews>
  <sheetFormatPr defaultColWidth="9.140625" defaultRowHeight="12.75"/>
  <cols>
    <col min="1" max="1" width="2.7109375" style="0" customWidth="1"/>
    <col min="2" max="2" width="16.00390625" style="0" customWidth="1"/>
    <col min="3" max="3" width="55.28125" style="0" customWidth="1"/>
    <col min="4" max="4" width="19.7109375" style="0" customWidth="1"/>
    <col min="5" max="5" width="1.7109375" style="0" customWidth="1"/>
    <col min="6" max="6" width="2.7109375" style="0" customWidth="1"/>
  </cols>
  <sheetData>
    <row r="1" spans="1:6" ht="3.75" customHeight="1" thickTop="1">
      <c r="A1" s="2"/>
      <c r="B1" s="4"/>
      <c r="C1" s="4"/>
      <c r="D1" s="4"/>
      <c r="E1" s="4"/>
      <c r="F1" s="5"/>
    </row>
    <row r="2" spans="1:6" ht="18.75" customHeight="1">
      <c r="A2" s="6"/>
      <c r="B2" s="8"/>
      <c r="C2" s="29" t="s">
        <v>127</v>
      </c>
      <c r="E2" s="8"/>
      <c r="F2" s="10"/>
    </row>
    <row r="3" spans="1:6" ht="18.75" customHeight="1">
      <c r="A3" s="6"/>
      <c r="B3" s="8"/>
      <c r="C3" s="9" t="s">
        <v>212</v>
      </c>
      <c r="E3" s="8"/>
      <c r="F3" s="10"/>
    </row>
    <row r="4" spans="1:6" ht="16.5" customHeight="1">
      <c r="A4" s="6"/>
      <c r="B4" s="8"/>
      <c r="C4" s="11" t="str">
        <f>"AS OF THE END OF "&amp;YearType&amp;" YEAR "&amp;Year</f>
        <v>AS OF THE END OF CALENDAR YEAR 2006</v>
      </c>
      <c r="E4" s="8"/>
      <c r="F4" s="10"/>
    </row>
    <row r="5" spans="1:6" ht="16.5" customHeight="1" thickBot="1">
      <c r="A5" s="6"/>
      <c r="B5" s="8"/>
      <c r="C5" s="11"/>
      <c r="E5" s="8"/>
      <c r="F5" s="10"/>
    </row>
    <row r="6" spans="1:6" s="30" customFormat="1" ht="20.25" customHeight="1" thickBot="1" thickTop="1">
      <c r="A6" s="31"/>
      <c r="B6" s="345" t="s">
        <v>1</v>
      </c>
      <c r="C6" s="347" t="str">
        <f>carrierName</f>
        <v>XXXXXXX</v>
      </c>
      <c r="D6" s="32"/>
      <c r="E6" s="32"/>
      <c r="F6" s="34"/>
    </row>
    <row r="7" spans="1:6" s="30" customFormat="1" ht="22.5" customHeight="1" thickBot="1" thickTop="1">
      <c r="A7" s="31"/>
      <c r="B7" s="345" t="s">
        <v>45</v>
      </c>
      <c r="C7" s="347" t="str">
        <f>FEHBCode</f>
        <v>XX</v>
      </c>
      <c r="D7" s="32"/>
      <c r="E7" s="32"/>
      <c r="F7" s="34"/>
    </row>
    <row r="8" spans="1:6" ht="14.25" customHeight="1" thickBot="1" thickTop="1">
      <c r="A8" s="6"/>
      <c r="B8" s="8"/>
      <c r="C8" s="8"/>
      <c r="D8" s="8"/>
      <c r="E8" s="8"/>
      <c r="F8" s="10"/>
    </row>
    <row r="9" spans="1:6" ht="17.25" customHeight="1" thickBot="1" thickTop="1">
      <c r="A9" s="6"/>
      <c r="B9" s="36"/>
      <c r="C9" s="37"/>
      <c r="D9" s="67" t="s">
        <v>44</v>
      </c>
      <c r="E9" s="39"/>
      <c r="F9" s="10"/>
    </row>
    <row r="10" spans="1:6" ht="16.5" customHeight="1" thickBot="1">
      <c r="A10" s="6"/>
      <c r="B10" s="40"/>
      <c r="C10" s="164" t="s">
        <v>213</v>
      </c>
      <c r="D10" s="20"/>
      <c r="E10" s="42"/>
      <c r="F10" s="10"/>
    </row>
    <row r="11" spans="1:6" ht="16.5" customHeight="1" thickBot="1">
      <c r="A11" s="6"/>
      <c r="B11" s="40"/>
      <c r="C11" s="178" t="s">
        <v>214</v>
      </c>
      <c r="D11" s="21"/>
      <c r="E11" s="42"/>
      <c r="F11" s="10"/>
    </row>
    <row r="12" spans="1:6" ht="16.5" customHeight="1" thickBot="1">
      <c r="A12" s="6"/>
      <c r="B12" s="40"/>
      <c r="C12" s="180" t="s">
        <v>215</v>
      </c>
      <c r="D12" s="20"/>
      <c r="E12" s="42"/>
      <c r="F12" s="10"/>
    </row>
    <row r="13" spans="1:6" ht="16.5" customHeight="1" thickBot="1">
      <c r="A13" s="6"/>
      <c r="B13" s="40"/>
      <c r="C13" s="181" t="s">
        <v>216</v>
      </c>
      <c r="D13" s="21"/>
      <c r="E13" s="42"/>
      <c r="F13" s="10"/>
    </row>
    <row r="14" spans="1:6" ht="16.5" customHeight="1" thickBot="1">
      <c r="A14" s="6"/>
      <c r="B14" s="40"/>
      <c r="C14" s="183" t="s">
        <v>217</v>
      </c>
      <c r="D14" s="20"/>
      <c r="E14" s="42"/>
      <c r="F14" s="10"/>
    </row>
    <row r="15" spans="1:6" ht="16.5" customHeight="1" thickBot="1">
      <c r="A15" s="6"/>
      <c r="B15" s="40"/>
      <c r="C15" s="205" t="s">
        <v>218</v>
      </c>
      <c r="D15" s="21"/>
      <c r="E15" s="42"/>
      <c r="F15" s="10"/>
    </row>
    <row r="16" spans="1:6" ht="16.5" customHeight="1" thickBot="1">
      <c r="A16" s="6"/>
      <c r="B16" s="40"/>
      <c r="C16" s="206" t="s">
        <v>128</v>
      </c>
      <c r="D16" s="21"/>
      <c r="E16" s="42"/>
      <c r="F16" s="10"/>
    </row>
    <row r="17" spans="1:6" ht="17.25" customHeight="1" thickBot="1" thickTop="1">
      <c r="A17" s="6"/>
      <c r="B17" s="40"/>
      <c r="C17" s="207" t="s">
        <v>219</v>
      </c>
      <c r="D17" s="112">
        <f>D10+D12-D14</f>
        <v>0</v>
      </c>
      <c r="E17" s="42"/>
      <c r="F17" s="10"/>
    </row>
    <row r="18" spans="1:6" ht="17.25" customHeight="1" thickBot="1" thickTop="1">
      <c r="A18" s="6"/>
      <c r="B18" s="40"/>
      <c r="C18" s="208" t="s">
        <v>220</v>
      </c>
      <c r="D18" s="44">
        <f>D11+D13-D15+D16</f>
        <v>0</v>
      </c>
      <c r="E18" s="42"/>
      <c r="F18" s="10"/>
    </row>
    <row r="19" spans="1:6" ht="17.25" customHeight="1" thickBot="1" thickTop="1">
      <c r="A19" s="6"/>
      <c r="B19" s="65"/>
      <c r="C19" s="121"/>
      <c r="D19" s="64"/>
      <c r="E19" s="66"/>
      <c r="F19" s="10"/>
    </row>
    <row r="20" spans="1:6" ht="17.25" customHeight="1" thickBot="1" thickTop="1">
      <c r="A20" s="6"/>
      <c r="B20" s="8"/>
      <c r="C20" s="416" t="s">
        <v>63</v>
      </c>
      <c r="D20" s="417"/>
      <c r="E20" s="418"/>
      <c r="F20" s="10"/>
    </row>
    <row r="21" spans="1:6" ht="16.5" customHeight="1" thickBot="1">
      <c r="A21" s="6"/>
      <c r="B21" s="69" t="s">
        <v>64</v>
      </c>
      <c r="C21" s="410"/>
      <c r="D21" s="410"/>
      <c r="E21" s="410"/>
      <c r="F21" s="10"/>
    </row>
    <row r="22" spans="1:6" ht="16.5" customHeight="1" thickBot="1">
      <c r="A22" s="6"/>
      <c r="B22" s="69" t="s">
        <v>65</v>
      </c>
      <c r="C22" s="410"/>
      <c r="D22" s="410"/>
      <c r="E22" s="410"/>
      <c r="F22" s="10"/>
    </row>
    <row r="23" spans="1:6" ht="16.5" customHeight="1" thickBot="1">
      <c r="A23" s="6"/>
      <c r="B23" s="69" t="s">
        <v>66</v>
      </c>
      <c r="C23" s="410"/>
      <c r="D23" s="410"/>
      <c r="E23" s="410"/>
      <c r="F23" s="10"/>
    </row>
    <row r="24" spans="1:6" ht="16.5" customHeight="1" thickBot="1">
      <c r="A24" s="6"/>
      <c r="B24" s="69" t="s">
        <v>67</v>
      </c>
      <c r="C24" s="410"/>
      <c r="D24" s="410"/>
      <c r="E24" s="410"/>
      <c r="F24" s="10"/>
    </row>
    <row r="25" spans="1:6" ht="16.5" customHeight="1" thickBot="1">
      <c r="A25" s="6"/>
      <c r="B25" s="69" t="s">
        <v>68</v>
      </c>
      <c r="C25" s="410"/>
      <c r="D25" s="410"/>
      <c r="E25" s="410"/>
      <c r="F25" s="10"/>
    </row>
    <row r="26" spans="1:6" ht="16.5" customHeight="1" thickBot="1">
      <c r="A26" s="6"/>
      <c r="B26" s="69" t="s">
        <v>69</v>
      </c>
      <c r="C26" s="410"/>
      <c r="D26" s="410"/>
      <c r="E26" s="410"/>
      <c r="F26" s="10"/>
    </row>
    <row r="27" spans="1:6" ht="16.5" customHeight="1" thickBot="1">
      <c r="A27" s="6"/>
      <c r="B27" s="69" t="s">
        <v>70</v>
      </c>
      <c r="C27" s="410"/>
      <c r="D27" s="410"/>
      <c r="E27" s="410"/>
      <c r="F27" s="10"/>
    </row>
    <row r="28" spans="1:6" ht="16.5" customHeight="1" thickBot="1">
      <c r="A28" s="6"/>
      <c r="B28" s="69" t="s">
        <v>71</v>
      </c>
      <c r="C28" s="410"/>
      <c r="D28" s="410"/>
      <c r="E28" s="410"/>
      <c r="F28" s="10"/>
    </row>
    <row r="29" spans="1:6" ht="16.5" customHeight="1" thickBot="1">
      <c r="A29" s="6"/>
      <c r="B29" s="69" t="s">
        <v>72</v>
      </c>
      <c r="C29" s="410"/>
      <c r="D29" s="410"/>
      <c r="E29" s="410"/>
      <c r="F29" s="10"/>
    </row>
    <row r="30" spans="1:6" ht="16.5" customHeight="1" thickBot="1">
      <c r="A30" s="6"/>
      <c r="B30" s="69" t="s">
        <v>73</v>
      </c>
      <c r="C30" s="410"/>
      <c r="D30" s="410"/>
      <c r="E30" s="410"/>
      <c r="F30" s="10"/>
    </row>
    <row r="31" spans="1:6" ht="3.75" customHeight="1" thickBot="1">
      <c r="A31" s="24"/>
      <c r="B31" s="26"/>
      <c r="C31" s="26"/>
      <c r="D31" s="26"/>
      <c r="E31" s="26"/>
      <c r="F31" s="27"/>
    </row>
    <row r="32" ht="13.5" customHeight="1" thickTop="1"/>
  </sheetData>
  <sheetProtection/>
  <mergeCells count="11">
    <mergeCell ref="C20:E20"/>
    <mergeCell ref="C21:E21"/>
    <mergeCell ref="C22:E22"/>
    <mergeCell ref="C23:E23"/>
    <mergeCell ref="C28:E28"/>
    <mergeCell ref="C29:E29"/>
    <mergeCell ref="C30:E30"/>
    <mergeCell ref="C24:E24"/>
    <mergeCell ref="C25:E25"/>
    <mergeCell ref="C26:E26"/>
    <mergeCell ref="C27:E27"/>
  </mergeCells>
  <printOptions horizontalCentered="1"/>
  <pageMargins left="0.5" right="0.25" top="1.25"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Office of Personnel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CTCRDKW1</dc:creator>
  <cp:keywords/>
  <dc:description/>
  <cp:lastModifiedBy>OPM User</cp:lastModifiedBy>
  <cp:lastPrinted>2006-11-16T16:17:57Z</cp:lastPrinted>
  <dcterms:created xsi:type="dcterms:W3CDTF">2002-12-02T14:56:49Z</dcterms:created>
  <dcterms:modified xsi:type="dcterms:W3CDTF">2007-02-27T18:18:34Z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895642980</vt:i4>
  </property>
  <property fmtid="{D5CDD505-2E9C-101B-9397-08002B2CF9AE}" pid="3" name="_EmailSubject">
    <vt:lpwstr>New FEHB Carrier Letter 2007-04 Calendar 2006 Financial Reporting</vt:lpwstr>
  </property>
  <property fmtid="{D5CDD505-2E9C-101B-9397-08002B2CF9AE}" pid="4" name="_AuthorEmail">
    <vt:lpwstr>Angela.Calarco@opm.gov</vt:lpwstr>
  </property>
  <property fmtid="{D5CDD505-2E9C-101B-9397-08002B2CF9AE}" pid="5" name="_AuthorEmailDisplayName">
    <vt:lpwstr>Calarco, Angela M.</vt:lpwstr>
  </property>
  <property fmtid="{D5CDD505-2E9C-101B-9397-08002B2CF9AE}" pid="6" name="_PreviousAdHocReviewCycleID">
    <vt:i4>1382512921</vt:i4>
  </property>
  <property fmtid="{D5CDD505-2E9C-101B-9397-08002B2CF9AE}" pid="7" name="_ReviewingToolsShownOnce">
    <vt:lpwstr/>
  </property>
</Properties>
</file>